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6D1D4D3F-BC83-47C4-A9E2-50F885202876}" xr6:coauthVersionLast="47" xr6:coauthVersionMax="47" xr10:uidLastSave="{00000000-0000-0000-0000-000000000000}"/>
  <bookViews>
    <workbookView xWindow="13185" yWindow="945" windowWidth="16365" windowHeight="11385" activeTab="1" xr2:uid="{07EF9DA5-CC25-40AF-9FBB-0C57F3D803CB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2" l="1"/>
  <c r="C3" i="2"/>
  <c r="E3" i="2" s="1"/>
  <c r="B3" i="2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F14" i="2" s="1"/>
  <c r="G14" i="2" s="1"/>
  <c r="H14" i="2" s="1"/>
  <c r="B4" i="2"/>
  <c r="B5" i="2"/>
  <c r="B6" i="2"/>
  <c r="B7" i="2"/>
  <c r="B8" i="2"/>
  <c r="B9" i="2"/>
  <c r="B10" i="2"/>
  <c r="B11" i="2"/>
  <c r="B12" i="2"/>
  <c r="B13" i="2"/>
  <c r="B14" i="2"/>
  <c r="F3" i="2" l="1"/>
  <c r="E14" i="2"/>
  <c r="E15" i="2" s="1"/>
  <c r="E16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" i="2"/>
  <c r="G4" i="2" s="1"/>
  <c r="H4" i="2" s="1"/>
  <c r="G3" i="2" l="1"/>
  <c r="H3" i="2" l="1"/>
  <c r="H15" i="2" s="1"/>
  <c r="H16" i="2" s="1"/>
</calcChain>
</file>

<file path=xl/sharedStrings.xml><?xml version="1.0" encoding="utf-8"?>
<sst xmlns="http://schemas.openxmlformats.org/spreadsheetml/2006/main" count="37" uniqueCount="34">
  <si>
    <t>Тип</t>
  </si>
  <si>
    <t>lenovo b590</t>
  </si>
  <si>
    <t>Asus Xonar dx1</t>
  </si>
  <si>
    <t>Amd Athlon x2 270</t>
  </si>
  <si>
    <t>Edifier x620</t>
  </si>
  <si>
    <t>Sony Xperia z3</t>
  </si>
  <si>
    <t>Transcend Jetflash</t>
  </si>
  <si>
    <t>Lenovo Tab 2</t>
  </si>
  <si>
    <t>Canon CanoScan LIDE 120</t>
  </si>
  <si>
    <t>Transcend 1TB USB 3.0</t>
  </si>
  <si>
    <t>Asus PCI-Ex GeForce GT 730 2048MB</t>
  </si>
  <si>
    <t>lenovo G580</t>
  </si>
  <si>
    <t>Edifier R1900t</t>
  </si>
  <si>
    <t>Модель товару</t>
  </si>
  <si>
    <t>№</t>
  </si>
  <si>
    <t>Товар</t>
  </si>
  <si>
    <t>Кi-сть одиниць</t>
  </si>
  <si>
    <t>Цiна закупiвельна</t>
  </si>
  <si>
    <t>Сумма закупки</t>
  </si>
  <si>
    <t>Нацiнка</t>
  </si>
  <si>
    <t>Цiна сбутова</t>
  </si>
  <si>
    <t>Сумма пiсля збуту</t>
  </si>
  <si>
    <t>Ноутбук</t>
  </si>
  <si>
    <t>Процесор</t>
  </si>
  <si>
    <t>Звукова карта</t>
  </si>
  <si>
    <t>Акустична система</t>
  </si>
  <si>
    <t>Смартфон</t>
  </si>
  <si>
    <t>Флеш накопичувач</t>
  </si>
  <si>
    <t>Планшет</t>
  </si>
  <si>
    <t>Сканер</t>
  </si>
  <si>
    <t>Зовнiшнiй Жорсткий диск</t>
  </si>
  <si>
    <t>Вiдеокарта</t>
  </si>
  <si>
    <t>Загалом:</t>
  </si>
  <si>
    <t>Закупка товарiв запланована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</si>
</sst>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D1A8-3948-4E76-9795-60D1076B28A4}">
  <dimension ref="A1:B13"/>
  <sheetViews>
    <sheetView workbookViewId="0">
      <selection activeCell="B14" sqref="B14"/>
    </sheetView>
  </sheetViews>
  <sheetFormatPr defaultRowHeight="15" x14ac:dyDescent="0.25"/>
  <cols>
    <col min="1" max="1" width="45.5703125" customWidth="1"/>
    <col min="2" max="2" width="41.140625" customWidth="1"/>
  </cols>
  <sheetData>
    <row r="1" spans="1:2" x14ac:dyDescent="0.25">
      <c r="A1" s="1" t="s">
        <v>13</v>
      </c>
      <c r="B1" s="1" t="s">
        <v>0</v>
      </c>
    </row>
    <row r="2" spans="1:2" x14ac:dyDescent="0.25">
      <c r="A2" t="s">
        <v>1</v>
      </c>
      <c r="B2" t="s">
        <v>22</v>
      </c>
    </row>
    <row r="3" spans="1:2" x14ac:dyDescent="0.25">
      <c r="A3" t="s">
        <v>2</v>
      </c>
      <c r="B3" t="s">
        <v>24</v>
      </c>
    </row>
    <row r="4" spans="1:2" x14ac:dyDescent="0.25">
      <c r="A4" t="s">
        <v>3</v>
      </c>
      <c r="B4" t="s">
        <v>23</v>
      </c>
    </row>
    <row r="5" spans="1:2" x14ac:dyDescent="0.25">
      <c r="A5" t="s">
        <v>4</v>
      </c>
      <c r="B5" t="s">
        <v>25</v>
      </c>
    </row>
    <row r="6" spans="1:2" x14ac:dyDescent="0.25">
      <c r="A6" t="s">
        <v>5</v>
      </c>
      <c r="B6" t="s">
        <v>26</v>
      </c>
    </row>
    <row r="7" spans="1:2" x14ac:dyDescent="0.25">
      <c r="A7" t="s">
        <v>6</v>
      </c>
      <c r="B7" t="s">
        <v>27</v>
      </c>
    </row>
    <row r="8" spans="1:2" x14ac:dyDescent="0.25">
      <c r="A8" t="s">
        <v>7</v>
      </c>
      <c r="B8" t="s">
        <v>28</v>
      </c>
    </row>
    <row r="9" spans="1:2" x14ac:dyDescent="0.25">
      <c r="A9" t="s">
        <v>8</v>
      </c>
      <c r="B9" t="s">
        <v>29</v>
      </c>
    </row>
    <row r="10" spans="1:2" x14ac:dyDescent="0.25">
      <c r="A10" t="s">
        <v>9</v>
      </c>
      <c r="B10" t="s">
        <v>30</v>
      </c>
    </row>
    <row r="11" spans="1:2" x14ac:dyDescent="0.25">
      <c r="A11" t="s">
        <v>10</v>
      </c>
      <c r="B11" t="s">
        <v>31</v>
      </c>
    </row>
    <row r="12" spans="1:2" x14ac:dyDescent="0.25">
      <c r="A12" t="s">
        <v>11</v>
      </c>
      <c r="B12" t="s">
        <v>22</v>
      </c>
    </row>
    <row r="13" spans="1:2" x14ac:dyDescent="0.25">
      <c r="A13" t="s">
        <v>12</v>
      </c>
      <c r="B13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8EE4-DE7B-4146-A1DE-6F831B417ED0}">
  <dimension ref="A1:H16"/>
  <sheetViews>
    <sheetView tabSelected="1" topLeftCell="C1" workbookViewId="0">
      <selection activeCell="F1" sqref="F1:H1"/>
    </sheetView>
  </sheetViews>
  <sheetFormatPr defaultRowHeight="15" x14ac:dyDescent="0.25"/>
  <cols>
    <col min="1" max="1" width="6.28515625" customWidth="1"/>
    <col min="2" max="2" width="44.42578125" customWidth="1"/>
    <col min="3" max="3" width="23.140625" customWidth="1"/>
    <col min="4" max="4" width="20" customWidth="1"/>
    <col min="5" max="5" width="21" customWidth="1"/>
    <col min="6" max="6" width="12.140625" customWidth="1"/>
    <col min="7" max="7" width="14.5703125" customWidth="1"/>
    <col min="8" max="8" width="18.7109375" customWidth="1"/>
  </cols>
  <sheetData>
    <row r="1" spans="1:8" x14ac:dyDescent="0.25">
      <c r="A1" s="4" t="s">
        <v>33</v>
      </c>
      <c r="B1" s="4"/>
      <c r="C1" s="4"/>
      <c r="D1" s="4"/>
      <c r="E1" s="4"/>
      <c r="F1" s="5">
        <f ca="1">NOW()</f>
        <v>45094.558544907406</v>
      </c>
      <c r="G1" s="4"/>
      <c r="H1" s="4"/>
    </row>
    <row r="2" spans="1:8" x14ac:dyDescent="0.2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</row>
    <row r="3" spans="1:8" x14ac:dyDescent="0.25">
      <c r="A3" s="2">
        <v>1</v>
      </c>
      <c r="B3" s="2" t="str">
        <f>CONCATENATE(Лист1!B2," ",Лист1!A2)</f>
        <v>Ноутбук lenovo b590</v>
      </c>
      <c r="C3" s="2">
        <f ca="1">RANDBETWEEN(3,10)</f>
        <v>10</v>
      </c>
      <c r="D3" s="2">
        <v>7000</v>
      </c>
      <c r="E3" s="2">
        <f ca="1">D3*C3</f>
        <v>70000</v>
      </c>
      <c r="F3" s="2">
        <f ca="1">IF(C3&gt;5,20%,29%)</f>
        <v>0.2</v>
      </c>
      <c r="G3" s="2">
        <f ca="1">D3+D3*F3</f>
        <v>8400</v>
      </c>
      <c r="H3" s="2">
        <f ca="1">G3*C3</f>
        <v>84000</v>
      </c>
    </row>
    <row r="4" spans="1:8" x14ac:dyDescent="0.25">
      <c r="A4" s="2">
        <v>2</v>
      </c>
      <c r="B4" s="2" t="str">
        <f>CONCATENATE(Лист1!B3," ",Лист1!A3)</f>
        <v>Звукова карта Asus Xonar dx1</v>
      </c>
      <c r="C4" s="2">
        <f t="shared" ref="C4:C14" ca="1" si="0">RANDBETWEEN(3,10)</f>
        <v>7</v>
      </c>
      <c r="D4" s="2">
        <v>2120</v>
      </c>
      <c r="E4" s="2">
        <f t="shared" ref="E4:E14" ca="1" si="1">D4*C4</f>
        <v>14840</v>
      </c>
      <c r="F4" s="2">
        <f t="shared" ref="F4:F14" ca="1" si="2">IF(C4&gt;5,20%,29%)</f>
        <v>0.2</v>
      </c>
      <c r="G4" s="2">
        <f t="shared" ref="G4:G14" ca="1" si="3">D4+D4*F4</f>
        <v>2544</v>
      </c>
      <c r="H4" s="2">
        <f t="shared" ref="H4:H14" ca="1" si="4">G4*C4</f>
        <v>17808</v>
      </c>
    </row>
    <row r="5" spans="1:8" x14ac:dyDescent="0.25">
      <c r="A5" s="2">
        <v>3</v>
      </c>
      <c r="B5" s="2" t="str">
        <f>CONCATENATE(Лист1!B4," ",Лист1!A4)</f>
        <v>Процесор Amd Athlon x2 270</v>
      </c>
      <c r="C5" s="2">
        <f t="shared" ca="1" si="0"/>
        <v>5</v>
      </c>
      <c r="D5" s="2">
        <v>950</v>
      </c>
      <c r="E5" s="2">
        <f t="shared" ca="1" si="1"/>
        <v>4750</v>
      </c>
      <c r="F5" s="2">
        <f t="shared" ca="1" si="2"/>
        <v>0.28999999999999998</v>
      </c>
      <c r="G5" s="2">
        <f t="shared" ca="1" si="3"/>
        <v>1225.5</v>
      </c>
      <c r="H5" s="2">
        <f t="shared" ca="1" si="4"/>
        <v>6127.5</v>
      </c>
    </row>
    <row r="6" spans="1:8" x14ac:dyDescent="0.25">
      <c r="A6" s="2">
        <v>4</v>
      </c>
      <c r="B6" s="2" t="str">
        <f>CONCATENATE(Лист1!B5," ",Лист1!A5)</f>
        <v>Акустична система Edifier x620</v>
      </c>
      <c r="C6" s="2">
        <f t="shared" ca="1" si="0"/>
        <v>7</v>
      </c>
      <c r="D6" s="2">
        <v>2540</v>
      </c>
      <c r="E6" s="2">
        <f t="shared" ca="1" si="1"/>
        <v>17780</v>
      </c>
      <c r="F6" s="2">
        <f t="shared" ca="1" si="2"/>
        <v>0.2</v>
      </c>
      <c r="G6" s="2">
        <f t="shared" ca="1" si="3"/>
        <v>3048</v>
      </c>
      <c r="H6" s="2">
        <f t="shared" ca="1" si="4"/>
        <v>21336</v>
      </c>
    </row>
    <row r="7" spans="1:8" x14ac:dyDescent="0.25">
      <c r="A7" s="2">
        <v>5</v>
      </c>
      <c r="B7" s="2" t="str">
        <f>CONCATENATE(Лист1!B6," ",Лист1!A6)</f>
        <v>Смартфон Sony Xperia z3</v>
      </c>
      <c r="C7" s="2">
        <f t="shared" ca="1" si="0"/>
        <v>9</v>
      </c>
      <c r="D7" s="2">
        <v>3999</v>
      </c>
      <c r="E7" s="2">
        <f t="shared" ca="1" si="1"/>
        <v>35991</v>
      </c>
      <c r="F7" s="2">
        <f t="shared" ca="1" si="2"/>
        <v>0.2</v>
      </c>
      <c r="G7" s="2">
        <f t="shared" ca="1" si="3"/>
        <v>4798.8</v>
      </c>
      <c r="H7" s="2">
        <f t="shared" ca="1" si="4"/>
        <v>43189.200000000004</v>
      </c>
    </row>
    <row r="8" spans="1:8" x14ac:dyDescent="0.25">
      <c r="A8" s="2">
        <v>6</v>
      </c>
      <c r="B8" s="2" t="str">
        <f>CONCATENATE(Лист1!B7," ",Лист1!A7)</f>
        <v>Флеш накопичувач Transcend Jetflash</v>
      </c>
      <c r="C8" s="2">
        <f t="shared" ca="1" si="0"/>
        <v>8</v>
      </c>
      <c r="D8" s="2">
        <v>149</v>
      </c>
      <c r="E8" s="2">
        <f t="shared" ca="1" si="1"/>
        <v>1192</v>
      </c>
      <c r="F8" s="2">
        <f t="shared" ca="1" si="2"/>
        <v>0.2</v>
      </c>
      <c r="G8" s="2">
        <f t="shared" ca="1" si="3"/>
        <v>178.8</v>
      </c>
      <c r="H8" s="2">
        <f t="shared" ca="1" si="4"/>
        <v>1430.4</v>
      </c>
    </row>
    <row r="9" spans="1:8" x14ac:dyDescent="0.25">
      <c r="A9" s="2">
        <v>7</v>
      </c>
      <c r="B9" s="2" t="str">
        <f>CONCATENATE(Лист1!B8," ",Лист1!A8)</f>
        <v>Планшет Lenovo Tab 2</v>
      </c>
      <c r="C9" s="2">
        <f t="shared" ca="1" si="0"/>
        <v>8</v>
      </c>
      <c r="D9" s="2">
        <v>6900</v>
      </c>
      <c r="E9" s="2">
        <f t="shared" ca="1" si="1"/>
        <v>55200</v>
      </c>
      <c r="F9" s="2">
        <f t="shared" ca="1" si="2"/>
        <v>0.2</v>
      </c>
      <c r="G9" s="2">
        <f t="shared" ca="1" si="3"/>
        <v>8280</v>
      </c>
      <c r="H9" s="2">
        <f t="shared" ca="1" si="4"/>
        <v>66240</v>
      </c>
    </row>
    <row r="10" spans="1:8" x14ac:dyDescent="0.25">
      <c r="A10" s="2">
        <v>8</v>
      </c>
      <c r="B10" s="2" t="str">
        <f>CONCATENATE(Лист1!B9," ",Лист1!A9)</f>
        <v>Сканер Canon CanoScan LIDE 120</v>
      </c>
      <c r="C10" s="2">
        <f t="shared" ca="1" si="0"/>
        <v>9</v>
      </c>
      <c r="D10" s="2">
        <v>1500</v>
      </c>
      <c r="E10" s="2">
        <f t="shared" ca="1" si="1"/>
        <v>13500</v>
      </c>
      <c r="F10" s="2">
        <f t="shared" ca="1" si="2"/>
        <v>0.2</v>
      </c>
      <c r="G10" s="2">
        <f t="shared" ca="1" si="3"/>
        <v>1800</v>
      </c>
      <c r="H10" s="2">
        <f t="shared" ca="1" si="4"/>
        <v>16200</v>
      </c>
    </row>
    <row r="11" spans="1:8" x14ac:dyDescent="0.25">
      <c r="A11" s="2">
        <v>9</v>
      </c>
      <c r="B11" s="2" t="str">
        <f>CONCATENATE(Лист1!B10," ",Лист1!A10)</f>
        <v>Зовнiшнiй Жорсткий диск Transcend 1TB USB 3.0</v>
      </c>
      <c r="C11" s="2">
        <f t="shared" ca="1" si="0"/>
        <v>9</v>
      </c>
      <c r="D11" s="2">
        <v>1325</v>
      </c>
      <c r="E11" s="2">
        <f t="shared" ca="1" si="1"/>
        <v>11925</v>
      </c>
      <c r="F11" s="2">
        <f t="shared" ca="1" si="2"/>
        <v>0.2</v>
      </c>
      <c r="G11" s="2">
        <f t="shared" ca="1" si="3"/>
        <v>1590</v>
      </c>
      <c r="H11" s="2">
        <f t="shared" ca="1" si="4"/>
        <v>14310</v>
      </c>
    </row>
    <row r="12" spans="1:8" x14ac:dyDescent="0.25">
      <c r="A12" s="2">
        <v>10</v>
      </c>
      <c r="B12" s="2" t="str">
        <f>CONCATENATE(Лист1!B11," ",Лист1!A11)</f>
        <v>Вiдеокарта Asus PCI-Ex GeForce GT 730 2048MB</v>
      </c>
      <c r="C12" s="2">
        <f t="shared" ca="1" si="0"/>
        <v>10</v>
      </c>
      <c r="D12" s="2">
        <v>1600</v>
      </c>
      <c r="E12" s="2">
        <f t="shared" ca="1" si="1"/>
        <v>16000</v>
      </c>
      <c r="F12" s="2">
        <f t="shared" ca="1" si="2"/>
        <v>0.2</v>
      </c>
      <c r="G12" s="2">
        <f t="shared" ca="1" si="3"/>
        <v>1920</v>
      </c>
      <c r="H12" s="2">
        <f t="shared" ca="1" si="4"/>
        <v>19200</v>
      </c>
    </row>
    <row r="13" spans="1:8" x14ac:dyDescent="0.25">
      <c r="A13" s="2">
        <v>11</v>
      </c>
      <c r="B13" s="2" t="str">
        <f>CONCATENATE(Лист1!B12," ",Лист1!A12)</f>
        <v>Ноутбук lenovo G580</v>
      </c>
      <c r="C13" s="2">
        <f t="shared" ca="1" si="0"/>
        <v>7</v>
      </c>
      <c r="D13" s="2">
        <v>9900</v>
      </c>
      <c r="E13" s="2">
        <f t="shared" ca="1" si="1"/>
        <v>69300</v>
      </c>
      <c r="F13" s="2">
        <f t="shared" ca="1" si="2"/>
        <v>0.2</v>
      </c>
      <c r="G13" s="2">
        <f t="shared" ca="1" si="3"/>
        <v>11880</v>
      </c>
      <c r="H13" s="2">
        <f t="shared" ca="1" si="4"/>
        <v>83160</v>
      </c>
    </row>
    <row r="14" spans="1:8" x14ac:dyDescent="0.25">
      <c r="A14" s="2">
        <v>12</v>
      </c>
      <c r="B14" s="2" t="str">
        <f>CONCATENATE(Лист1!B13," ",Лист1!A13)</f>
        <v>Акустична система Edifier R1900t</v>
      </c>
      <c r="C14" s="2">
        <f t="shared" ca="1" si="0"/>
        <v>3</v>
      </c>
      <c r="D14" s="2">
        <v>3200</v>
      </c>
      <c r="E14" s="2">
        <f t="shared" ca="1" si="1"/>
        <v>9600</v>
      </c>
      <c r="F14" s="2">
        <f t="shared" ca="1" si="2"/>
        <v>0.28999999999999998</v>
      </c>
      <c r="G14" s="2">
        <f t="shared" ca="1" si="3"/>
        <v>4128</v>
      </c>
      <c r="H14" s="2">
        <f t="shared" ca="1" si="4"/>
        <v>12384</v>
      </c>
    </row>
    <row r="15" spans="1:8" x14ac:dyDescent="0.25">
      <c r="D15" s="7" t="s">
        <v>32</v>
      </c>
      <c r="E15" s="1">
        <f ca="1">SUM(E3:E14)</f>
        <v>320078</v>
      </c>
      <c r="F15" s="1"/>
      <c r="G15" s="7" t="s">
        <v>32</v>
      </c>
      <c r="H15" s="1">
        <f ca="1">SUM(H3:H14)</f>
        <v>385385.1</v>
      </c>
    </row>
    <row r="16" spans="1:8" x14ac:dyDescent="0.25">
      <c r="E16" s="6" t="str">
        <f ca="1">IF(E15&gt;150000,"Лiмiт перевищено","В лiмiт вклалися")</f>
        <v>Лiмiт перевищено</v>
      </c>
      <c r="H16" s="6" t="str">
        <f ca="1">IF(H15&gt;150000,"Лiмiт перевищено","В лiмiт вклалися")</f>
        <v>Лiмiт перевищено</v>
      </c>
    </row>
  </sheetData>
  <mergeCells count="2">
    <mergeCell ref="F1:H1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2023-06-17T10:00:15Z</dcterms:created>
  <dcterms:modified xsi:type="dcterms:W3CDTF">2023-06-17T10:24:45Z</dcterms:modified>
</cp:coreProperties>
</file>