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urus/"/>
    </mc:Choice>
  </mc:AlternateContent>
  <xr:revisionPtr revIDLastSave="0" documentId="13_ncr:1_{72F11539-50EE-BF43-8C6C-2D0B064D125F}" xr6:coauthVersionLast="37" xr6:coauthVersionMax="37" xr10:uidLastSave="{00000000-0000-0000-0000-000000000000}"/>
  <bookViews>
    <workbookView xWindow="20" yWindow="460" windowWidth="24940" windowHeight="15540" xr2:uid="{E6935F8D-83DF-2F4D-946E-F4D7C9EDDFFE}"/>
  </bookViews>
  <sheets>
    <sheet name="Лист1" sheetId="1" r:id="rId1"/>
  </sheets>
  <definedNames>
    <definedName name="g">Лист1!$G$8</definedName>
    <definedName name="h">Лист1!$G$4</definedName>
    <definedName name="h0">Лист1!$G$4</definedName>
    <definedName name="k">Лист1!$G$6</definedName>
    <definedName name="m">Лист1!$G$2</definedName>
    <definedName name="rho">Лист1!$G$7</definedName>
    <definedName name="S">Лист1!$G$5</definedName>
    <definedName name="t">Лист1!$G$9</definedName>
    <definedName name="v0">Лист1!$G$3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C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B2" i="1"/>
  <c r="D2" i="1" s="1"/>
  <c r="B3" i="1" l="1"/>
  <c r="C3" i="1" s="1"/>
  <c r="D3" i="1" l="1"/>
  <c r="B4" i="1"/>
  <c r="C4" i="1" l="1"/>
  <c r="B5" i="1" s="1"/>
  <c r="D4" i="1" l="1"/>
  <c r="C5" i="1" s="1"/>
  <c r="B6" i="1" l="1"/>
  <c r="B7" i="1" s="1"/>
  <c r="D5" i="1"/>
  <c r="C6" i="1"/>
  <c r="D6" i="1" s="1"/>
  <c r="C7" i="1" l="1"/>
  <c r="B8" i="1" s="1"/>
  <c r="D7" i="1"/>
  <c r="C8" i="1" l="1"/>
  <c r="D8" i="1" s="1"/>
  <c r="B9" i="1" l="1"/>
  <c r="C9" i="1"/>
  <c r="D9" i="1" s="1"/>
  <c r="B10" i="1" l="1"/>
  <c r="C10" i="1" l="1"/>
  <c r="D10" i="1" s="1"/>
  <c r="B11" i="1" l="1"/>
  <c r="C11" i="1" l="1"/>
  <c r="B12" i="1"/>
  <c r="D11" i="1"/>
  <c r="C12" i="1" l="1"/>
  <c r="B13" i="1"/>
  <c r="D12" i="1"/>
  <c r="C13" i="1" l="1"/>
  <c r="B14" i="1" s="1"/>
  <c r="D13" i="1"/>
  <c r="C14" i="1" l="1"/>
  <c r="B15" i="1" s="1"/>
  <c r="D14" i="1"/>
  <c r="C15" i="1" l="1"/>
  <c r="D15" i="1" s="1"/>
  <c r="B16" i="1"/>
  <c r="C16" i="1" l="1"/>
  <c r="B17" i="1" s="1"/>
  <c r="D16" i="1" l="1"/>
  <c r="C17" i="1" s="1"/>
  <c r="D17" i="1" l="1"/>
  <c r="B18" i="1"/>
  <c r="C18" i="1" l="1"/>
  <c r="D18" i="1" s="1"/>
  <c r="B19" i="1" l="1"/>
  <c r="C19" i="1"/>
  <c r="B20" i="1" s="1"/>
  <c r="D19" i="1" l="1"/>
  <c r="C20" i="1" s="1"/>
  <c r="D20" i="1" s="1"/>
  <c r="B21" i="1" l="1"/>
  <c r="C21" i="1" l="1"/>
  <c r="B22" i="1" s="1"/>
  <c r="D21" i="1" l="1"/>
  <c r="C22" i="1"/>
  <c r="D22" i="1" s="1"/>
  <c r="B23" i="1" l="1"/>
  <c r="C23" i="1" s="1"/>
  <c r="D23" i="1" s="1"/>
  <c r="B24" i="1" l="1"/>
  <c r="C24" i="1" l="1"/>
  <c r="D24" i="1" s="1"/>
  <c r="B25" i="1" l="1"/>
  <c r="C25" i="1" s="1"/>
  <c r="D25" i="1" s="1"/>
  <c r="B26" i="1" l="1"/>
  <c r="C26" i="1"/>
  <c r="D26" i="1" s="1"/>
  <c r="B27" i="1" l="1"/>
  <c r="C27" i="1" l="1"/>
  <c r="B28" i="1" s="1"/>
  <c r="D27" i="1"/>
  <c r="C28" i="1" l="1"/>
  <c r="B29" i="1" s="1"/>
  <c r="D28" i="1"/>
  <c r="C29" i="1" l="1"/>
  <c r="B30" i="1" s="1"/>
  <c r="D29" i="1"/>
  <c r="C30" i="1" l="1"/>
  <c r="B31" i="1" s="1"/>
  <c r="D30" i="1" l="1"/>
  <c r="C31" i="1" s="1"/>
  <c r="D31" i="1" s="1"/>
  <c r="B32" i="1" l="1"/>
  <c r="C32" i="1" l="1"/>
  <c r="B33" i="1" s="1"/>
  <c r="D32" i="1" l="1"/>
  <c r="C33" i="1" s="1"/>
  <c r="B34" i="1" l="1"/>
  <c r="D33" i="1"/>
  <c r="C34" i="1" l="1"/>
  <c r="B35" i="1" s="1"/>
  <c r="D34" i="1" l="1"/>
  <c r="C35" i="1" s="1"/>
  <c r="D35" i="1" l="1"/>
  <c r="B36" i="1"/>
  <c r="C36" i="1" l="1"/>
  <c r="B37" i="1" s="1"/>
  <c r="D36" i="1" l="1"/>
  <c r="C37" i="1" s="1"/>
  <c r="D37" i="1" l="1"/>
  <c r="B38" i="1"/>
  <c r="C38" i="1" l="1"/>
  <c r="B39" i="1" s="1"/>
  <c r="D38" i="1"/>
  <c r="C39" i="1" l="1"/>
  <c r="B40" i="1" s="1"/>
  <c r="D39" i="1"/>
  <c r="C40" i="1" l="1"/>
  <c r="D40" i="1"/>
  <c r="B41" i="1"/>
  <c r="C41" i="1" l="1"/>
  <c r="B42" i="1" s="1"/>
  <c r="D41" i="1" l="1"/>
  <c r="C42" i="1" s="1"/>
  <c r="D42" i="1" s="1"/>
  <c r="B43" i="1" l="1"/>
  <c r="C43" i="1" s="1"/>
  <c r="D43" i="1" l="1"/>
  <c r="B44" i="1" l="1"/>
  <c r="C44" i="1" s="1"/>
  <c r="D44" i="1" l="1"/>
  <c r="B45" i="1" l="1"/>
  <c r="C45" i="1" s="1"/>
  <c r="D45" i="1" l="1"/>
  <c r="B46" i="1" l="1"/>
  <c r="C46" i="1" s="1"/>
  <c r="B47" i="1" l="1"/>
  <c r="D46" i="1"/>
  <c r="C47" i="1" l="1"/>
  <c r="D47" i="1" s="1"/>
  <c r="B48" i="1" l="1"/>
  <c r="C48" i="1" s="1"/>
  <c r="D48" i="1" s="1"/>
  <c r="B49" i="1" l="1"/>
  <c r="C49" i="1" s="1"/>
  <c r="B50" i="1" l="1"/>
  <c r="D49" i="1" l="1"/>
  <c r="C50" i="1" s="1"/>
  <c r="D50" i="1" s="1"/>
  <c r="B51" i="1" l="1"/>
  <c r="C51" i="1" s="1"/>
  <c r="D51" i="1" l="1"/>
  <c r="B52" i="1"/>
  <c r="C52" i="1" s="1"/>
  <c r="D52" i="1" l="1"/>
  <c r="B53" i="1" l="1"/>
  <c r="C53" i="1" s="1"/>
  <c r="D53" i="1"/>
  <c r="B54" i="1" l="1"/>
  <c r="C54" i="1" s="1"/>
  <c r="D54" i="1"/>
  <c r="B55" i="1"/>
  <c r="C55" i="1" l="1"/>
  <c r="B56" i="1" s="1"/>
  <c r="C56" i="1" s="1"/>
  <c r="D55" i="1"/>
  <c r="D56" i="1" l="1"/>
  <c r="B57" i="1" l="1"/>
  <c r="C57" i="1" s="1"/>
  <c r="D57" i="1" l="1"/>
  <c r="B58" i="1" l="1"/>
  <c r="C58" i="1" s="1"/>
  <c r="D58" i="1" l="1"/>
  <c r="B59" i="1"/>
  <c r="C59" i="1" s="1"/>
  <c r="B60" i="1" l="1"/>
  <c r="D59" i="1" l="1"/>
  <c r="C60" i="1" s="1"/>
  <c r="D60" i="1" l="1"/>
  <c r="B61" i="1"/>
  <c r="C61" i="1" l="1"/>
  <c r="D61" i="1" s="1"/>
  <c r="B62" i="1" l="1"/>
  <c r="C62" i="1" l="1"/>
  <c r="D62" i="1" s="1"/>
  <c r="B63" i="1" l="1"/>
  <c r="C63" i="1" l="1"/>
  <c r="D63" i="1"/>
  <c r="B64" i="1"/>
  <c r="C64" i="1" l="1"/>
  <c r="B65" i="1" s="1"/>
  <c r="D64" i="1"/>
  <c r="C65" i="1" l="1"/>
  <c r="D65" i="1" s="1"/>
  <c r="B66" i="1"/>
  <c r="C66" i="1" l="1"/>
  <c r="B67" i="1" s="1"/>
  <c r="D66" i="1"/>
  <c r="C67" i="1" l="1"/>
  <c r="D67" i="1"/>
  <c r="B68" i="1"/>
  <c r="C68" i="1" l="1"/>
  <c r="B69" i="1" s="1"/>
  <c r="D68" i="1"/>
  <c r="C69" i="1" l="1"/>
  <c r="D69" i="1" s="1"/>
  <c r="B70" i="1" l="1"/>
  <c r="C70" i="1" l="1"/>
  <c r="B71" i="1"/>
  <c r="D70" i="1"/>
  <c r="C71" i="1" l="1"/>
  <c r="B72" i="1" s="1"/>
  <c r="D71" i="1" l="1"/>
  <c r="C72" i="1" s="1"/>
  <c r="D72" i="1" l="1"/>
  <c r="B73" i="1"/>
  <c r="C73" i="1" l="1"/>
  <c r="B74" i="1" s="1"/>
  <c r="D73" i="1"/>
  <c r="C74" i="1" l="1"/>
  <c r="D74" i="1" s="1"/>
  <c r="B75" i="1"/>
  <c r="C75" i="1" s="1"/>
  <c r="D75" i="1" l="1"/>
  <c r="B76" i="1"/>
  <c r="C76" i="1" s="1"/>
  <c r="D76" i="1" l="1"/>
  <c r="B77" i="1" l="1"/>
  <c r="C77" i="1" s="1"/>
  <c r="D77" i="1" l="1"/>
  <c r="B78" i="1" l="1"/>
  <c r="C78" i="1" s="1"/>
  <c r="D78" i="1" l="1"/>
  <c r="B79" i="1" l="1"/>
  <c r="C79" i="1" s="1"/>
  <c r="B80" i="1" l="1"/>
  <c r="D79" i="1" l="1"/>
  <c r="C80" i="1" l="1"/>
  <c r="D80" i="1" s="1"/>
  <c r="B81" i="1" l="1"/>
  <c r="B82" i="1" s="1"/>
  <c r="C81" i="1"/>
  <c r="D81" i="1" l="1"/>
  <c r="C82" i="1" l="1"/>
  <c r="D82" i="1" s="1"/>
  <c r="B83" i="1" l="1"/>
  <c r="C83" i="1" s="1"/>
  <c r="D83" i="1" l="1"/>
  <c r="B84" i="1"/>
  <c r="C84" i="1" s="1"/>
  <c r="D84" i="1" l="1"/>
  <c r="B85" i="1" l="1"/>
  <c r="C85" i="1" l="1"/>
  <c r="D85" i="1" s="1"/>
  <c r="B86" i="1" l="1"/>
  <c r="C86" i="1" s="1"/>
  <c r="D86" i="1" l="1"/>
  <c r="B87" i="1"/>
  <c r="C87" i="1" s="1"/>
  <c r="D87" i="1" l="1"/>
  <c r="B88" i="1" l="1"/>
  <c r="C88" i="1" s="1"/>
  <c r="D88" i="1"/>
  <c r="B89" i="1" l="1"/>
  <c r="C89" i="1" s="1"/>
  <c r="D89" i="1" l="1"/>
  <c r="B90" i="1"/>
  <c r="C90" i="1" s="1"/>
  <c r="D90" i="1" l="1"/>
  <c r="B91" i="1" l="1"/>
  <c r="C91" i="1" s="1"/>
  <c r="B92" i="1" l="1"/>
  <c r="D91" i="1" l="1"/>
  <c r="C92" i="1" l="1"/>
  <c r="D92" i="1" s="1"/>
  <c r="B93" i="1"/>
  <c r="C93" i="1" l="1"/>
  <c r="D93" i="1" s="1"/>
  <c r="B94" i="1" l="1"/>
  <c r="C94" i="1" s="1"/>
  <c r="B95" i="1" l="1"/>
  <c r="D94" i="1"/>
  <c r="C95" i="1" l="1"/>
  <c r="D95" i="1" s="1"/>
  <c r="B96" i="1" l="1"/>
  <c r="C96" i="1" s="1"/>
  <c r="D96" i="1"/>
  <c r="B97" i="1" l="1"/>
  <c r="C97" i="1" s="1"/>
  <c r="D97" i="1" l="1"/>
  <c r="B98" i="1"/>
  <c r="D98" i="1" l="1"/>
  <c r="C98" i="1"/>
  <c r="B99" i="1" s="1"/>
  <c r="D99" i="1" l="1"/>
  <c r="C99" i="1"/>
  <c r="B100" i="1" s="1"/>
  <c r="C100" i="1" l="1"/>
  <c r="B101" i="1"/>
  <c r="D100" i="1"/>
  <c r="C101" i="1" l="1"/>
  <c r="B102" i="1" s="1"/>
  <c r="C102" i="1" l="1"/>
  <c r="D102" i="1" s="1"/>
  <c r="D101" i="1"/>
</calcChain>
</file>

<file path=xl/sharedStrings.xml><?xml version="1.0" encoding="utf-8"?>
<sst xmlns="http://schemas.openxmlformats.org/spreadsheetml/2006/main" count="22" uniqueCount="22">
  <si>
    <t>Координата, м</t>
  </si>
  <si>
    <t>Время, с</t>
  </si>
  <si>
    <t>Скорость, м/с</t>
  </si>
  <si>
    <t>Ускорение, м/с2</t>
  </si>
  <si>
    <t>Параметры:</t>
  </si>
  <si>
    <t>m</t>
  </si>
  <si>
    <t>Масса парашютиста, кг</t>
  </si>
  <si>
    <t>v0</t>
  </si>
  <si>
    <t>Начальная скорость, м/с</t>
  </si>
  <si>
    <t>h</t>
  </si>
  <si>
    <t>Начальная высота, м</t>
  </si>
  <si>
    <t>S</t>
  </si>
  <si>
    <t>Площадь парашюта, м2</t>
  </si>
  <si>
    <t>r</t>
  </si>
  <si>
    <t>Плотность воздуха, кг/м3</t>
  </si>
  <si>
    <t>t</t>
  </si>
  <si>
    <t>Шаг моделирования, с</t>
  </si>
  <si>
    <t>g</t>
  </si>
  <si>
    <t>Ускорение свободного падения, м/с2</t>
  </si>
  <si>
    <t>k</t>
  </si>
  <si>
    <t>Коэффициент сопротивления</t>
  </si>
  <si>
    <t>Скорость приземления, м/с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</si>
</sst>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12"/>
      <color theme="1"/>
      <name val="Symbol"/>
      <charset val="2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2" fontId="0" fillId="0" borderId="13" xfId="0" applyNumberFormat="1" applyFont="1" applyBorder="1"/>
    <xf numFmtId="0" fontId="0" fillId="0" borderId="1" xfId="0" applyFont="1" applyBorder="1"/>
    <xf numFmtId="0" fontId="0" fillId="0" borderId="14" xfId="0" applyFont="1" applyBorder="1"/>
    <xf numFmtId="2" fontId="0" fillId="0" borderId="17" xfId="0" applyNumberFormat="1" applyFont="1" applyBorder="1"/>
    <xf numFmtId="0" fontId="4" fillId="3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0" borderId="0" xfId="0" applyFont="1"/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7" xfId="0" applyFont="1" applyFill="1" applyBorder="1"/>
    <xf numFmtId="0" fontId="0" fillId="0" borderId="8" xfId="0" applyFont="1" applyBorder="1"/>
    <xf numFmtId="0" fontId="2" fillId="2" borderId="9" xfId="0" applyFont="1" applyFill="1" applyBorder="1"/>
    <xf numFmtId="0" fontId="0" fillId="2" borderId="2" xfId="0" applyFont="1" applyFill="1" applyBorder="1"/>
    <xf numFmtId="0" fontId="2" fillId="2" borderId="3" xfId="0" applyFont="1" applyFill="1" applyBorder="1"/>
    <xf numFmtId="0" fontId="1" fillId="2" borderId="2" xfId="0" applyFont="1" applyFill="1" applyBorder="1"/>
    <xf numFmtId="0" fontId="0" fillId="2" borderId="4" xfId="0" applyFont="1" applyFill="1" applyBorder="1"/>
    <xf numFmtId="0" fontId="0" fillId="0" borderId="5" xfId="0" applyFont="1" applyBorder="1"/>
    <xf numFmtId="0" fontId="2" fillId="2" borderId="6" xfId="0" applyFont="1" applyFill="1" applyBorder="1"/>
    <xf numFmtId="0" fontId="0" fillId="4" borderId="18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numFmt numFmtId="2" formatCode="0.0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Координата, м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Лист1!$A$2:$A$102</c:f>
              <c:numCache>
                <c:formatCode>0.00</c:formatCode>
                <c:ptCount val="1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</c:numCache>
            </c:numRef>
          </c:xVal>
          <c:yVal>
            <c:numRef>
              <c:f>Лист1!$B$2:$B$102</c:f>
              <c:numCache>
                <c:formatCode>General</c:formatCode>
                <c:ptCount val="101"/>
                <c:pt idx="0">
                  <c:v>50</c:v>
                </c:pt>
                <c:pt idx="1">
                  <c:v>49.5</c:v>
                </c:pt>
                <c:pt idx="2">
                  <c:v>48.978031818181819</c:v>
                </c:pt>
                <c:pt idx="3">
                  <c:v>48.434325064824407</c:v>
                </c:pt>
                <c:pt idx="4">
                  <c:v>47.869116667492925</c:v>
                </c:pt>
                <c:pt idx="5">
                  <c:v>47.282650480152036</c:v>
                </c:pt>
                <c:pt idx="6">
                  <c:v>46.675176887470293</c:v>
                </c:pt>
                <c:pt idx="7">
                  <c:v>46.046952405575198</c:v>
                </c:pt>
                <c:pt idx="8">
                  <c:v>45.398239280494728</c:v>
                </c:pt>
                <c:pt idx="9">
                  <c:v>44.729305085491383</c:v>
                </c:pt>
                <c:pt idx="10">
                  <c:v>44.040422318459854</c:v>
                </c:pt>
                <c:pt idx="11">
                  <c:v>43.331868000519712</c:v>
                </c:pt>
                <c:pt idx="12">
                  <c:v>42.603923276890072</c:v>
                </c:pt>
                <c:pt idx="13">
                  <c:v>41.85687302108537</c:v>
                </c:pt>
                <c:pt idx="14">
                  <c:v>41.091005443419625</c:v>
                </c:pt>
                <c:pt idx="15">
                  <c:v>40.30661170475237</c:v>
                </c:pt>
                <c:pt idx="16">
                  <c:v>39.503985536352552</c:v>
                </c:pt>
                <c:pt idx="17">
                  <c:v>38.683422866697967</c:v>
                </c:pt>
                <c:pt idx="18">
                  <c:v>37.845221455967781</c:v>
                </c:pt>
                <c:pt idx="19">
                  <c:v>36.989680538924588</c:v>
                </c:pt>
                <c:pt idx="20">
                  <c:v>36.117100476820731</c:v>
                </c:pt>
                <c:pt idx="21">
                  <c:v>35.227782418902137</c:v>
                </c:pt>
                <c:pt idx="22">
                  <c:v>34.322027974021339</c:v>
                </c:pt>
                <c:pt idx="23">
                  <c:v>33.400138892810759</c:v>
                </c:pt>
                <c:pt idx="24">
                  <c:v>32.462416760807564</c:v>
                </c:pt>
                <c:pt idx="25">
                  <c:v>31.509162702863044</c:v>
                </c:pt>
                <c:pt idx="26">
                  <c:v>30.54067709911272</c:v>
                </c:pt>
                <c:pt idx="27">
                  <c:v>29.557259312728355</c:v>
                </c:pt>
                <c:pt idx="28">
                  <c:v>28.559207429620347</c:v>
                </c:pt>
                <c:pt idx="29">
                  <c:v>27.546818010208224</c:v>
                </c:pt>
                <c:pt idx="30">
                  <c:v>26.520385853328872</c:v>
                </c:pt>
                <c:pt idx="31">
                  <c:v>25.480203772306432</c:v>
                </c:pt>
                <c:pt idx="32">
                  <c:v>24.426562383164814</c:v>
                </c:pt>
                <c:pt idx="33">
                  <c:v>23.359749904923433</c:v>
                </c:pt>
                <c:pt idx="34">
                  <c:v>22.280051971879306</c:v>
                </c:pt>
                <c:pt idx="35">
                  <c:v>21.187751457743794</c:v>
                </c:pt>
                <c:pt idx="36">
                  <c:v>20.083128311470354</c:v>
                </c:pt>
                <c:pt idx="37">
                  <c:v>18.96645940458049</c:v>
                </c:pt>
                <c:pt idx="38">
                  <c:v>17.838018389768504</c:v>
                </c:pt>
                <c:pt idx="39">
                  <c:v>16.69807557054196</c:v>
                </c:pt>
                <c:pt idx="40">
                  <c:v>15.546897781633547</c:v>
                </c:pt>
                <c:pt idx="41">
                  <c:v>14.384748279901366</c:v>
                </c:pt>
                <c:pt idx="42">
                  <c:v>13.21188664541849</c:v>
                </c:pt>
                <c:pt idx="43">
                  <c:v>12.028568692438769</c:v>
                </c:pt>
                <c:pt idx="44">
                  <c:v>10.835046389914272</c:v>
                </c:pt>
                <c:pt idx="45">
                  <c:v>9.6315677912302409</c:v>
                </c:pt>
                <c:pt idx="46">
                  <c:v>8.4183769728159987</c:v>
                </c:pt>
                <c:pt idx="47">
                  <c:v>7.1957139812846673</c:v>
                </c:pt>
                <c:pt idx="48">
                  <c:v>5.9638147887507715</c:v>
                </c:pt>
                <c:pt idx="49">
                  <c:v>4.7229112559726607</c:v>
                </c:pt>
                <c:pt idx="50">
                  <c:v>3.4732311029660852</c:v>
                </c:pt>
                <c:pt idx="51">
                  <c:v>2.2149978867360627</c:v>
                </c:pt>
                <c:pt idx="52">
                  <c:v>0.94843098577629137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54-D34B-B472-54518FEB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683488"/>
        <c:axId val="1291494208"/>
      </c:scatterChart>
      <c:valAx>
        <c:axId val="1289683488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1494208"/>
        <c:crosses val="autoZero"/>
        <c:crossBetween val="midCat"/>
      </c:valAx>
      <c:valAx>
        <c:axId val="1291494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68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Лист1!$C$1</c:f>
              <c:strCache>
                <c:ptCount val="1"/>
                <c:pt idx="0">
                  <c:v>Скорость, м/с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Лист1!$A$2:$A$102</c:f>
              <c:numCache>
                <c:formatCode>0.00</c:formatCode>
                <c:ptCount val="10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</c:numCache>
            </c:numRef>
          </c:xVal>
          <c:yVal>
            <c:numRef>
              <c:f>Лист1!$C$2:$C$102</c:f>
              <c:numCache>
                <c:formatCode>General</c:formatCode>
                <c:ptCount val="101"/>
                <c:pt idx="0">
                  <c:v>-10</c:v>
                </c:pt>
                <c:pt idx="1">
                  <c:v>-10.439363636363636</c:v>
                </c:pt>
                <c:pt idx="2">
                  <c:v>-10.874135067148289</c:v>
                </c:pt>
                <c:pt idx="3">
                  <c:v>-11.304167946629695</c:v>
                </c:pt>
                <c:pt idx="4">
                  <c:v>-11.729323746817736</c:v>
                </c:pt>
                <c:pt idx="5">
                  <c:v>-12.149471853634839</c:v>
                </c:pt>
                <c:pt idx="6">
                  <c:v>-12.564489637901863</c:v>
                </c:pt>
                <c:pt idx="7">
                  <c:v>-12.974262501609335</c:v>
                </c:pt>
                <c:pt idx="8">
                  <c:v>-13.37868390006695</c:v>
                </c:pt>
                <c:pt idx="9">
                  <c:v>-13.777655340630519</c:v>
                </c:pt>
                <c:pt idx="10">
                  <c:v>-14.171086358802857</c:v>
                </c:pt>
                <c:pt idx="11">
                  <c:v>-14.558894472592753</c:v>
                </c:pt>
                <c:pt idx="12">
                  <c:v>-14.94100511609407</c:v>
                </c:pt>
                <c:pt idx="13">
                  <c:v>-15.31735155331496</c:v>
                </c:pt>
                <c:pt idx="14">
                  <c:v>-15.687874773345042</c:v>
                </c:pt>
                <c:pt idx="15">
                  <c:v>-16.052523367996326</c:v>
                </c:pt>
                <c:pt idx="16">
                  <c:v>-16.411253393091744</c:v>
                </c:pt>
                <c:pt idx="17">
                  <c:v>-16.764028214603655</c:v>
                </c:pt>
                <c:pt idx="18">
                  <c:v>-17.110818340863869</c:v>
                </c:pt>
                <c:pt idx="19">
                  <c:v>-17.451601242077142</c:v>
                </c:pt>
                <c:pt idx="20">
                  <c:v>-17.786361158371903</c:v>
                </c:pt>
                <c:pt idx="21">
                  <c:v>-18.115088897615973</c:v>
                </c:pt>
                <c:pt idx="22">
                  <c:v>-18.43778162421161</c:v>
                </c:pt>
                <c:pt idx="23">
                  <c:v>-18.754442640063939</c:v>
                </c:pt>
                <c:pt idx="24">
                  <c:v>-19.065081158890358</c:v>
                </c:pt>
                <c:pt idx="25">
                  <c:v>-19.369712075006511</c:v>
                </c:pt>
                <c:pt idx="26">
                  <c:v>-19.668355727687313</c:v>
                </c:pt>
                <c:pt idx="27">
                  <c:v>-19.961037662160173</c:v>
                </c:pt>
                <c:pt idx="28">
                  <c:v>-20.247788388242469</c:v>
                </c:pt>
                <c:pt idx="29">
                  <c:v>-20.528643137587046</c:v>
                </c:pt>
                <c:pt idx="30">
                  <c:v>-20.803641620448772</c:v>
                </c:pt>
                <c:pt idx="31">
                  <c:v>-21.072827782832373</c:v>
                </c:pt>
                <c:pt idx="32">
                  <c:v>-21.33624956482759</c:v>
                </c:pt>
                <c:pt idx="33">
                  <c:v>-21.593958660882507</c:v>
                </c:pt>
                <c:pt idx="34">
                  <c:v>-21.846010282710285</c:v>
                </c:pt>
                <c:pt idx="35">
                  <c:v>-22.092462925468777</c:v>
                </c:pt>
                <c:pt idx="36">
                  <c:v>-22.333378137797247</c:v>
                </c:pt>
                <c:pt idx="37">
                  <c:v>-22.568820296239714</c:v>
                </c:pt>
                <c:pt idx="38">
                  <c:v>-22.798856384530872</c:v>
                </c:pt>
                <c:pt idx="39">
                  <c:v>-23.023555778168248</c:v>
                </c:pt>
                <c:pt idx="40">
                  <c:v>-23.242990034643601</c:v>
                </c:pt>
                <c:pt idx="41">
                  <c:v>-23.457232689657527</c:v>
                </c:pt>
                <c:pt idx="42">
                  <c:v>-23.666359059594424</c:v>
                </c:pt>
                <c:pt idx="43">
                  <c:v>-23.870446050489946</c:v>
                </c:pt>
                <c:pt idx="44">
                  <c:v>-24.069571973680617</c:v>
                </c:pt>
                <c:pt idx="45">
                  <c:v>-24.263816368284836</c:v>
                </c:pt>
                <c:pt idx="46">
                  <c:v>-24.453259830626617</c:v>
                </c:pt>
                <c:pt idx="47">
                  <c:v>-24.637983850677912</c:v>
                </c:pt>
                <c:pt idx="48">
                  <c:v>-24.818070655562209</c:v>
                </c:pt>
                <c:pt idx="49">
                  <c:v>-24.993603060131509</c:v>
                </c:pt>
                <c:pt idx="50">
                  <c:v>-25.164664324600444</c:v>
                </c:pt>
                <c:pt idx="51">
                  <c:v>-25.331338019195424</c:v>
                </c:pt>
                <c:pt idx="52">
                  <c:v>-25.493707895753115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17-C34D-85D7-310E5B7A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683488"/>
        <c:axId val="1291494208"/>
      </c:scatterChart>
      <c:valAx>
        <c:axId val="1289683488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91494208"/>
        <c:crosses val="autoZero"/>
        <c:crossBetween val="midCat"/>
      </c:valAx>
      <c:valAx>
        <c:axId val="1291494208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683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812800</xdr:colOff>
      <xdr:row>10</xdr:row>
      <xdr:rowOff>38100</xdr:rowOff>
    </xdr:from>
    <xdr:to>
      <xdr:col>8</xdr:col>
      <xdr:colOff>12700</xdr:colOff>
      <xdr:row>22</xdr:row>
      <xdr:rowOff>12700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70BEA9B-00B9-F246-A13D-458BF383B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812800</xdr:colOff>
      <xdr:row>23</xdr:row>
      <xdr:rowOff>25400</xdr:rowOff>
    </xdr:from>
    <xdr:to>
      <xdr:col>8</xdr:col>
      <xdr:colOff>12700</xdr:colOff>
      <xdr:row>35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C213C18-42FC-A848-AB08-0AEB81C89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685F20-9093-784B-8C82-2CA3E7F120EC}" name="Таблица1" displayName="Таблица1" ref="A1:D102" totalsRowShown="0" headerRowDxfId="1" dataDxfId="0" headerRowBorderDxfId="7" tableBorderDxfId="8" totalsRowBorderDxfId="6">
  <tableColumns count="4">
    <tableColumn id="1" xr3:uid="{B27F4635-DD4F-DC47-9A00-0FD994903DE2}" name="Время, с" dataDxfId="5">
      <calculatedColumnFormula>A1+t</calculatedColumnFormula>
    </tableColumn>
    <tableColumn id="2" xr3:uid="{441534C1-3B2A-3048-BD17-FB6C9D54C21F}" name="Координата, м" dataDxfId="4"/>
    <tableColumn id="3" xr3:uid="{5A7D4AEC-48B3-EC40-9631-2DE1BB8B9C3D}" name="Скорость, м/с" dataDxfId="3">
      <calculatedColumnFormula>-v0</calculatedColumnFormula>
    </tableColumn>
    <tableColumn id="4" xr3:uid="{96026B25-893F-3D48-BE27-B86C4AF3B1C8}" name="Ускорение, м/с2" dataDxfId="2">
      <calculatedColumnFormula>IF(Таблица1[[#This Row],[Координата, м]]&gt;0,-g+k*rho*Таблица1[[#This Row],[Скорость, м/с]]^2/(2*S),0)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C4B0-3584-3241-90D0-C2B0727E160F}">
  <dimension ref="A1:H102"/>
  <sheetViews>
    <sheetView showGridLines="0" tabSelected="1" topLeftCell="A11" zoomScaleNormal="100" workbookViewId="0">
      <selection activeCell="J35" sqref="J35"/>
    </sheetView>
  </sheetViews>
  <sheetFormatPr baseColWidth="10" defaultRowHeight="19" x14ac:dyDescent="0.25"/>
  <cols>
    <col min="1" max="1" width="13.33203125" style="9" customWidth="1"/>
    <col min="2" max="4" width="15.6640625" style="9" customWidth="1"/>
    <col min="5" max="5" width="10.83203125" style="9"/>
    <col min="6" max="6" width="5.5" style="9" customWidth="1"/>
    <col min="7" max="7" width="12" style="9" customWidth="1"/>
    <col min="8" max="8" width="33.5" style="9" customWidth="1"/>
    <col min="9" max="16384" width="10.83203125" style="1"/>
  </cols>
  <sheetData>
    <row r="1" spans="1:8" ht="20" thickBot="1" x14ac:dyDescent="0.3">
      <c r="A1" s="6" t="s">
        <v>1</v>
      </c>
      <c r="B1" s="7" t="s">
        <v>0</v>
      </c>
      <c r="C1" s="7" t="s">
        <v>2</v>
      </c>
      <c r="D1" s="8" t="s">
        <v>3</v>
      </c>
      <c r="F1" s="10" t="s">
        <v>4</v>
      </c>
      <c r="G1" s="11"/>
      <c r="H1" s="12"/>
    </row>
    <row r="2" spans="1:8" x14ac:dyDescent="0.25">
      <c r="A2" s="2">
        <v>0</v>
      </c>
      <c r="B2" s="3">
        <f>h</f>
        <v>50</v>
      </c>
      <c r="C2" s="3">
        <f>-v0</f>
        <v>-10</v>
      </c>
      <c r="D2" s="4">
        <f>IF(Таблица1[[#This Row],[Координата, м]]&gt;0,-g+k*rho*Таблица1[[#This Row],[Скорость, м/с]]^2/(2*S),0)</f>
        <v>-8.7872727272727271</v>
      </c>
      <c r="F2" s="13" t="s">
        <v>5</v>
      </c>
      <c r="G2" s="14">
        <v>90</v>
      </c>
      <c r="H2" s="15" t="s">
        <v>6</v>
      </c>
    </row>
    <row r="3" spans="1:8" x14ac:dyDescent="0.25">
      <c r="A3" s="2">
        <f>A2+t</f>
        <v>0.05</v>
      </c>
      <c r="B3" s="3">
        <f>MAX(B2+C2*t,0)</f>
        <v>49.5</v>
      </c>
      <c r="C3" s="3">
        <f>IF(Таблица1[[#This Row],[Координата, м]]&gt;0,C2+D2*t,0)</f>
        <v>-10.439363636363636</v>
      </c>
      <c r="D3" s="4">
        <f>IF(Таблица1[[#This Row],[Координата, м]]&gt;0,-g+k*rho*Таблица1[[#This Row],[Скорость, м/с]]^2/(2*S),0)</f>
        <v>-8.6954286156930891</v>
      </c>
      <c r="F3" s="16" t="s">
        <v>7</v>
      </c>
      <c r="G3" s="3">
        <v>10</v>
      </c>
      <c r="H3" s="17" t="s">
        <v>8</v>
      </c>
    </row>
    <row r="4" spans="1:8" x14ac:dyDescent="0.25">
      <c r="A4" s="2">
        <f>A3+t</f>
        <v>0.1</v>
      </c>
      <c r="B4" s="3">
        <f>MAX(B3+C3*t,0)</f>
        <v>48.978031818181819</v>
      </c>
      <c r="C4" s="3">
        <f>IF(Таблица1[[#This Row],[Координата, м]]&gt;0,C3+D3*t,0)</f>
        <v>-10.874135067148289</v>
      </c>
      <c r="D4" s="4">
        <f>IF(Таблица1[[#This Row],[Координата, м]]&gt;0,-g+k*rho*Таблица1[[#This Row],[Скорость, м/с]]^2/(2*S),0)</f>
        <v>-8.600657589628117</v>
      </c>
      <c r="F4" s="16" t="s">
        <v>9</v>
      </c>
      <c r="G4" s="3">
        <v>50</v>
      </c>
      <c r="H4" s="17" t="s">
        <v>10</v>
      </c>
    </row>
    <row r="5" spans="1:8" x14ac:dyDescent="0.25">
      <c r="A5" s="2">
        <f>A4+t</f>
        <v>0.15000000000000002</v>
      </c>
      <c r="B5" s="3">
        <f>MAX(B4+C4*t,0)</f>
        <v>48.434325064824407</v>
      </c>
      <c r="C5" s="3">
        <f>IF(Таблица1[[#This Row],[Координата, м]]&gt;0,C4+D4*t,0)</f>
        <v>-11.304167946629695</v>
      </c>
      <c r="D5" s="4">
        <f>IF(Таблица1[[#This Row],[Координата, м]]&gt;0,-g+k*rho*Таблица1[[#This Row],[Скорость, м/с]]^2/(2*S),0)</f>
        <v>-8.5031160037608053</v>
      </c>
      <c r="F5" s="16" t="s">
        <v>11</v>
      </c>
      <c r="G5" s="3">
        <v>55</v>
      </c>
      <c r="H5" s="17" t="s">
        <v>12</v>
      </c>
    </row>
    <row r="6" spans="1:8" x14ac:dyDescent="0.25">
      <c r="A6" s="2">
        <f>A5+t</f>
        <v>0.2</v>
      </c>
      <c r="B6" s="3">
        <f>MAX(B5+C5*t,0)</f>
        <v>47.869116667492925</v>
      </c>
      <c r="C6" s="3">
        <f>IF(Таблица1[[#This Row],[Координата, м]]&gt;0,C5+D5*t,0)</f>
        <v>-11.729323746817736</v>
      </c>
      <c r="D6" s="4">
        <f>IF(Таблица1[[#This Row],[Координата, м]]&gt;0,-g+k*rho*Таблица1[[#This Row],[Скорость, м/с]]^2/(2*S),0)</f>
        <v>-8.4029621363420901</v>
      </c>
      <c r="F6" s="16" t="s">
        <v>19</v>
      </c>
      <c r="G6" s="3">
        <v>0.9</v>
      </c>
      <c r="H6" s="17" t="s">
        <v>20</v>
      </c>
    </row>
    <row r="7" spans="1:8" x14ac:dyDescent="0.25">
      <c r="A7" s="2">
        <f>A6+t</f>
        <v>0.25</v>
      </c>
      <c r="B7" s="3">
        <f>MAX(B6+C6*t,0)</f>
        <v>47.282650480152036</v>
      </c>
      <c r="C7" s="3">
        <f>IF(Таблица1[[#This Row],[Координата, м]]&gt;0,C6+D6*t,0)</f>
        <v>-12.149471853634839</v>
      </c>
      <c r="D7" s="4">
        <f>IF(Таблица1[[#This Row],[Координата, м]]&gt;0,-g+k*rho*Таблица1[[#This Row],[Скорость, м/с]]^2/(2*S),0)</f>
        <v>-8.3003556853404703</v>
      </c>
      <c r="F7" s="18" t="s">
        <v>13</v>
      </c>
      <c r="G7" s="3">
        <v>1.25</v>
      </c>
      <c r="H7" s="17" t="s">
        <v>14</v>
      </c>
    </row>
    <row r="8" spans="1:8" x14ac:dyDescent="0.25">
      <c r="A8" s="2">
        <f>A7+t</f>
        <v>0.3</v>
      </c>
      <c r="B8" s="3">
        <f>MAX(B7+C7*t,0)</f>
        <v>46.675176887470293</v>
      </c>
      <c r="C8" s="3">
        <f>IF(Таблица1[[#This Row],[Координата, м]]&gt;0,C7+D7*t,0)</f>
        <v>-12.564489637901863</v>
      </c>
      <c r="D8" s="4">
        <f>IF(Таблица1[[#This Row],[Координата, м]]&gt;0,-g+k*rho*Таблица1[[#This Row],[Скорость, м/с]]^2/(2*S),0)</f>
        <v>-8.1954572741494438</v>
      </c>
      <c r="F8" s="16" t="s">
        <v>17</v>
      </c>
      <c r="G8" s="3">
        <v>9.81</v>
      </c>
      <c r="H8" s="17" t="s">
        <v>18</v>
      </c>
    </row>
    <row r="9" spans="1:8" ht="20" thickBot="1" x14ac:dyDescent="0.3">
      <c r="A9" s="2">
        <f>A8+t</f>
        <v>0.35</v>
      </c>
      <c r="B9" s="3">
        <f>MAX(B8+C8*t,0)</f>
        <v>46.046952405575198</v>
      </c>
      <c r="C9" s="3">
        <f>IF(Таблица1[[#This Row],[Координата, м]]&gt;0,C8+D8*t,0)</f>
        <v>-12.974262501609335</v>
      </c>
      <c r="D9" s="4">
        <f>IF(Таблица1[[#This Row],[Координата, м]]&gt;0,-g+k*rho*Таблица1[[#This Row],[Скорость, м/с]]^2/(2*S),0)</f>
        <v>-8.0884279691522796</v>
      </c>
      <c r="F9" s="19" t="s">
        <v>15</v>
      </c>
      <c r="G9" s="20">
        <v>0.05</v>
      </c>
      <c r="H9" s="21" t="s">
        <v>16</v>
      </c>
    </row>
    <row r="10" spans="1:8" x14ac:dyDescent="0.25">
      <c r="A10" s="2">
        <f>A9+t</f>
        <v>0.39999999999999997</v>
      </c>
      <c r="B10" s="3">
        <f>MAX(B9+C9*t,0)</f>
        <v>45.398239280494728</v>
      </c>
      <c r="C10" s="3">
        <f>IF(Таблица1[[#This Row],[Координата, м]]&gt;0,C9+D9*t,0)</f>
        <v>-13.37868390006695</v>
      </c>
      <c r="D10" s="4">
        <f>IF(Таблица1[[#This Row],[Координата, м]]&gt;0,-g+k*rho*Таблица1[[#This Row],[Скорость, м/с]]^2/(2*S),0)</f>
        <v>-7.9794288112713687</v>
      </c>
    </row>
    <row r="11" spans="1:8" x14ac:dyDescent="0.25">
      <c r="A11" s="2">
        <f>A10+t</f>
        <v>0.44999999999999996</v>
      </c>
      <c r="B11" s="3">
        <f>MAX(B10+C10*t,0)</f>
        <v>44.729305085491383</v>
      </c>
      <c r="C11" s="3">
        <f>IF(Таблица1[[#This Row],[Координата, м]]&gt;0,C10+D10*t,0)</f>
        <v>-13.777655340630519</v>
      </c>
      <c r="D11" s="4">
        <f>IF(Таблица1[[#This Row],[Координата, м]]&gt;0,-g+k*rho*Таблица1[[#This Row],[Скорость, м/с]]^2/(2*S),0)</f>
        <v>-7.8686203634467713</v>
      </c>
    </row>
    <row r="12" spans="1:8" x14ac:dyDescent="0.25">
      <c r="A12" s="2">
        <f>A11+t</f>
        <v>0.49999999999999994</v>
      </c>
      <c r="B12" s="3">
        <f>MAX(B11+C11*t,0)</f>
        <v>44.040422318459854</v>
      </c>
      <c r="C12" s="3">
        <f>IF(Таблица1[[#This Row],[Координата, м]]&gt;0,C11+D11*t,0)</f>
        <v>-14.171086358802857</v>
      </c>
      <c r="D12" s="4">
        <f>IF(Таблица1[[#This Row],[Координата, м]]&gt;0,-g+k*rho*Таблица1[[#This Row],[Скорость, м/с]]^2/(2*S),0)</f>
        <v>-7.7561622757979141</v>
      </c>
    </row>
    <row r="13" spans="1:8" x14ac:dyDescent="0.25">
      <c r="A13" s="2">
        <f>A12+t</f>
        <v>0.54999999999999993</v>
      </c>
      <c r="B13" s="3">
        <f>MAX(B12+C12*t,0)</f>
        <v>43.331868000519712</v>
      </c>
      <c r="C13" s="3">
        <f>IF(Таблица1[[#This Row],[Координата, м]]&gt;0,C12+D12*t,0)</f>
        <v>-14.558894472592753</v>
      </c>
      <c r="D13" s="4">
        <f>IF(Таблица1[[#This Row],[Координата, м]]&gt;0,-g+k*rho*Таблица1[[#This Row],[Скорость, м/с]]^2/(2*S),0)</f>
        <v>-7.6422128700263343</v>
      </c>
    </row>
    <row r="14" spans="1:8" x14ac:dyDescent="0.25">
      <c r="A14" s="2">
        <f>A13+t</f>
        <v>0.6</v>
      </c>
      <c r="B14" s="3">
        <f>MAX(B13+C13*t,0)</f>
        <v>42.603923276890072</v>
      </c>
      <c r="C14" s="3">
        <f>IF(Таблица1[[#This Row],[Координата, м]]&gt;0,C13+D13*t,0)</f>
        <v>-14.94100511609407</v>
      </c>
      <c r="D14" s="4">
        <f>IF(Таблица1[[#This Row],[Координата, м]]&gt;0,-g+k*rho*Таблица1[[#This Row],[Скорость, м/с]]^2/(2*S),0)</f>
        <v>-7.526928744417793</v>
      </c>
    </row>
    <row r="15" spans="1:8" x14ac:dyDescent="0.25">
      <c r="A15" s="2">
        <f>A14+t</f>
        <v>0.65</v>
      </c>
      <c r="B15" s="3">
        <f>MAX(B14+C14*t,0)</f>
        <v>41.85687302108537</v>
      </c>
      <c r="C15" s="3">
        <f>IF(Таблица1[[#This Row],[Координата, м]]&gt;0,C14+D14*t,0)</f>
        <v>-15.31735155331496</v>
      </c>
      <c r="D15" s="4">
        <f>IF(Таблица1[[#This Row],[Координата, м]]&gt;0,-g+k*rho*Таблица1[[#This Row],[Скорость, м/с]]^2/(2*S),0)</f>
        <v>-7.4104644006016347</v>
      </c>
    </row>
    <row r="16" spans="1:8" x14ac:dyDescent="0.25">
      <c r="A16" s="2">
        <f>A15+t</f>
        <v>0.70000000000000007</v>
      </c>
      <c r="B16" s="3">
        <f>MAX(B15+C15*t,0)</f>
        <v>41.091005443419625</v>
      </c>
      <c r="C16" s="3">
        <f>IF(Таблица1[[#This Row],[Координата, м]]&gt;0,C15+D15*t,0)</f>
        <v>-15.687874773345042</v>
      </c>
      <c r="D16" s="4">
        <f>IF(Таблица1[[#This Row],[Координата, м]]&gt;0,-g+k*rho*Таблица1[[#This Row],[Скорость, м/с]]^2/(2*S),0)</f>
        <v>-7.2929718930256806</v>
      </c>
    </row>
    <row r="17" spans="1:4" x14ac:dyDescent="0.25">
      <c r="A17" s="2">
        <f>A16+t</f>
        <v>0.75000000000000011</v>
      </c>
      <c r="B17" s="3">
        <f>MAX(B16+C16*t,0)</f>
        <v>40.30661170475237</v>
      </c>
      <c r="C17" s="3">
        <f>IF(Таблица1[[#This Row],[Координата, м]]&gt;0,C16+D16*t,0)</f>
        <v>-16.052523367996326</v>
      </c>
      <c r="D17" s="4">
        <f>IF(Таблица1[[#This Row],[Координата, м]]&gt;0,-g+k*rho*Таблица1[[#This Row],[Скорость, м/с]]^2/(2*S),0)</f>
        <v>-7.1746005019083956</v>
      </c>
    </row>
    <row r="18" spans="1:4" x14ac:dyDescent="0.25">
      <c r="A18" s="2">
        <f>A17+t</f>
        <v>0.80000000000000016</v>
      </c>
      <c r="B18" s="3">
        <f>MAX(B17+C17*t,0)</f>
        <v>39.503985536352552</v>
      </c>
      <c r="C18" s="3">
        <f>IF(Таблица1[[#This Row],[Координата, м]]&gt;0,C17+D17*t,0)</f>
        <v>-16.411253393091744</v>
      </c>
      <c r="D18" s="4">
        <f>IF(Таблица1[[#This Row],[Координата, м]]&gt;0,-g+k*rho*Таблица1[[#This Row],[Скорость, м/с]]^2/(2*S),0)</f>
        <v>-7.0554964302381968</v>
      </c>
    </row>
    <row r="19" spans="1:4" x14ac:dyDescent="0.25">
      <c r="A19" s="2">
        <f>A18+t</f>
        <v>0.8500000000000002</v>
      </c>
      <c r="B19" s="3">
        <f>MAX(B18+C18*t,0)</f>
        <v>38.683422866697967</v>
      </c>
      <c r="C19" s="3">
        <f>IF(Таблица1[[#This Row],[Координата, м]]&gt;0,C18+D18*t,0)</f>
        <v>-16.764028214603655</v>
      </c>
      <c r="D19" s="4">
        <f>IF(Таблица1[[#This Row],[Координата, м]]&gt;0,-g+k*rho*Таблица1[[#This Row],[Скорость, м/с]]^2/(2*S),0)</f>
        <v>-6.9358025252042648</v>
      </c>
    </row>
    <row r="20" spans="1:4" x14ac:dyDescent="0.25">
      <c r="A20" s="2">
        <f>A19+t</f>
        <v>0.90000000000000024</v>
      </c>
      <c r="B20" s="3">
        <f>MAX(B19+C19*t,0)</f>
        <v>37.845221455967781</v>
      </c>
      <c r="C20" s="3">
        <f>IF(Таблица1[[#This Row],[Координата, м]]&gt;0,C19+D19*t,0)</f>
        <v>-17.110818340863869</v>
      </c>
      <c r="D20" s="4">
        <f>IF(Таблица1[[#This Row],[Координата, м]]&gt;0,-g+k*rho*Таблица1[[#This Row],[Скорость, м/с]]^2/(2*S),0)</f>
        <v>-6.8156580242654661</v>
      </c>
    </row>
    <row r="21" spans="1:4" x14ac:dyDescent="0.25">
      <c r="A21" s="2">
        <f>A20+t</f>
        <v>0.95000000000000029</v>
      </c>
      <c r="B21" s="3">
        <f>MAX(B20+C20*t,0)</f>
        <v>36.989680538924588</v>
      </c>
      <c r="C21" s="3">
        <f>IF(Таблица1[[#This Row],[Координата, м]]&gt;0,C20+D20*t,0)</f>
        <v>-17.451601242077142</v>
      </c>
      <c r="D21" s="4">
        <f>IF(Таблица1[[#This Row],[Координата, м]]&gt;0,-g+k*rho*Таблица1[[#This Row],[Скорость, м/с]]^2/(2*S),0)</f>
        <v>-6.695198325895209</v>
      </c>
    </row>
    <row r="22" spans="1:4" x14ac:dyDescent="0.25">
      <c r="A22" s="2">
        <f>A21+t</f>
        <v>1.0000000000000002</v>
      </c>
      <c r="B22" s="3">
        <f>MAX(B21+C21*t,0)</f>
        <v>36.117100476820731</v>
      </c>
      <c r="C22" s="3">
        <f>IF(Таблица1[[#This Row],[Координата, м]]&gt;0,C21+D21*t,0)</f>
        <v>-17.786361158371903</v>
      </c>
      <c r="D22" s="4">
        <f>IF(Таблица1[[#This Row],[Координата, м]]&gt;0,-g+k*rho*Таблица1[[#This Row],[Скорость, м/с]]^2/(2*S),0)</f>
        <v>-6.5745547848814017</v>
      </c>
    </row>
    <row r="23" spans="1:4" x14ac:dyDescent="0.25">
      <c r="A23" s="2">
        <f>A22+t</f>
        <v>1.0500000000000003</v>
      </c>
      <c r="B23" s="3">
        <f>MAX(B22+C22*t,0)</f>
        <v>35.227782418902137</v>
      </c>
      <c r="C23" s="3">
        <f>IF(Таблица1[[#This Row],[Координата, м]]&gt;0,C22+D22*t,0)</f>
        <v>-18.115088897615973</v>
      </c>
      <c r="D23" s="4">
        <f>IF(Таблица1[[#This Row],[Координата, м]]&gt;0,-g+k*rho*Таблица1[[#This Row],[Скорость, м/с]]^2/(2*S),0)</f>
        <v>-6.4538545319127678</v>
      </c>
    </row>
    <row r="24" spans="1:4" x14ac:dyDescent="0.25">
      <c r="A24" s="2">
        <f>A23+t</f>
        <v>1.1000000000000003</v>
      </c>
      <c r="B24" s="3">
        <f>MAX(B23+C23*t,0)</f>
        <v>34.322027974021339</v>
      </c>
      <c r="C24" s="3">
        <f>IF(Таблица1[[#This Row],[Координата, м]]&gt;0,C23+D23*t,0)</f>
        <v>-18.43778162421161</v>
      </c>
      <c r="D24" s="4">
        <f>IF(Таблица1[[#This Row],[Координата, м]]&gt;0,-g+k*rho*Таблица1[[#This Row],[Скорость, м/с]]^2/(2*S),0)</f>
        <v>-6.333220317046548</v>
      </c>
    </row>
    <row r="25" spans="1:4" x14ac:dyDescent="0.25">
      <c r="A25" s="2">
        <f>A24+t</f>
        <v>1.1500000000000004</v>
      </c>
      <c r="B25" s="3">
        <f>MAX(B24+C24*t,0)</f>
        <v>33.400138892810759</v>
      </c>
      <c r="C25" s="3">
        <f>IF(Таблица1[[#This Row],[Координата, м]]&gt;0,C24+D24*t,0)</f>
        <v>-18.754442640063939</v>
      </c>
      <c r="D25" s="4">
        <f>IF(Таблица1[[#This Row],[Координата, м]]&gt;0,-g+k*rho*Таблица1[[#This Row],[Скорость, м/с]]^2/(2*S),0)</f>
        <v>-6.2127703765283684</v>
      </c>
    </row>
    <row r="26" spans="1:4" x14ac:dyDescent="0.25">
      <c r="A26" s="2">
        <f>A25+t</f>
        <v>1.2000000000000004</v>
      </c>
      <c r="B26" s="3">
        <f>MAX(B25+C25*t,0)</f>
        <v>32.462416760807564</v>
      </c>
      <c r="C26" s="3">
        <f>IF(Таблица1[[#This Row],[Координата, м]]&gt;0,C25+D25*t,0)</f>
        <v>-19.065081158890358</v>
      </c>
      <c r="D26" s="4">
        <f>IF(Таблица1[[#This Row],[Координата, м]]&gt;0,-g+k*rho*Таблица1[[#This Row],[Скорость, м/с]]^2/(2*S),0)</f>
        <v>-6.0926183223230854</v>
      </c>
    </row>
    <row r="27" spans="1:4" x14ac:dyDescent="0.25">
      <c r="A27" s="2">
        <f>A26+t</f>
        <v>1.2500000000000004</v>
      </c>
      <c r="B27" s="3">
        <f>MAX(B26+C26*t,0)</f>
        <v>31.509162702863044</v>
      </c>
      <c r="C27" s="3">
        <f>IF(Таблица1[[#This Row],[Координата, м]]&gt;0,C26+D26*t,0)</f>
        <v>-19.369712075006511</v>
      </c>
      <c r="D27" s="4">
        <f>IF(Таблица1[[#This Row],[Координата, м]]&gt;0,-g+k*rho*Таблица1[[#This Row],[Скорость, м/с]]^2/(2*S),0)</f>
        <v>-5.9728730536160484</v>
      </c>
    </row>
    <row r="28" spans="1:4" x14ac:dyDescent="0.25">
      <c r="A28" s="2">
        <f>A27+t</f>
        <v>1.3000000000000005</v>
      </c>
      <c r="B28" s="3">
        <f>MAX(B27+C27*t,0)</f>
        <v>30.54067709911272</v>
      </c>
      <c r="C28" s="3">
        <f>IF(Таблица1[[#This Row],[Координата, м]]&gt;0,C27+D27*t,0)</f>
        <v>-19.668355727687313</v>
      </c>
      <c r="D28" s="4">
        <f>IF(Таблица1[[#This Row],[Координата, м]]&gt;0,-g+k*rho*Таблица1[[#This Row],[Скорость, м/с]]^2/(2*S),0)</f>
        <v>-5.8536386894572132</v>
      </c>
    </row>
    <row r="29" spans="1:4" x14ac:dyDescent="0.25">
      <c r="A29" s="2">
        <f>A28+t</f>
        <v>1.3500000000000005</v>
      </c>
      <c r="B29" s="3">
        <f>MAX(B28+C28*t,0)</f>
        <v>29.557259312728355</v>
      </c>
      <c r="C29" s="3">
        <f>IF(Таблица1[[#This Row],[Координата, м]]&gt;0,C28+D28*t,0)</f>
        <v>-19.961037662160173</v>
      </c>
      <c r="D29" s="4">
        <f>IF(Таблица1[[#This Row],[Координата, м]]&gt;0,-g+k*rho*Таблица1[[#This Row],[Скорость, м/с]]^2/(2*S),0)</f>
        <v>-5.735014521645919</v>
      </c>
    </row>
    <row r="30" spans="1:4" x14ac:dyDescent="0.25">
      <c r="A30" s="2">
        <f>A29+t</f>
        <v>1.4000000000000006</v>
      </c>
      <c r="B30" s="3">
        <f>MAX(B29+C29*t,0)</f>
        <v>28.559207429620347</v>
      </c>
      <c r="C30" s="3">
        <f>IF(Таблица1[[#This Row],[Координата, м]]&gt;0,C29+D29*t,0)</f>
        <v>-20.247788388242469</v>
      </c>
      <c r="D30" s="4">
        <f>IF(Таблица1[[#This Row],[Координата, м]]&gt;0,-g+k*rho*Таблица1[[#This Row],[Скорость, м/с]]^2/(2*S),0)</f>
        <v>-5.6170949868915701</v>
      </c>
    </row>
    <row r="31" spans="1:4" x14ac:dyDescent="0.25">
      <c r="A31" s="2">
        <f>A30+t</f>
        <v>1.4500000000000006</v>
      </c>
      <c r="B31" s="3">
        <f>MAX(B30+C30*t,0)</f>
        <v>27.546818010208224</v>
      </c>
      <c r="C31" s="3">
        <f>IF(Таблица1[[#This Row],[Координата, м]]&gt;0,C30+D30*t,0)</f>
        <v>-20.528643137587046</v>
      </c>
      <c r="D31" s="4">
        <f>IF(Таблица1[[#This Row],[Координата, м]]&gt;0,-g+k*rho*Таблица1[[#This Row],[Скорость, м/с]]^2/(2*S),0)</f>
        <v>-5.4999696572345487</v>
      </c>
    </row>
    <row r="32" spans="1:4" x14ac:dyDescent="0.25">
      <c r="A32" s="2">
        <f>A31+t</f>
        <v>1.5000000000000007</v>
      </c>
      <c r="B32" s="3">
        <f>MAX(B31+C31*t,0)</f>
        <v>26.520385853328872</v>
      </c>
      <c r="C32" s="3">
        <f>IF(Таблица1[[#This Row],[Координата, м]]&gt;0,C31+D31*t,0)</f>
        <v>-20.803641620448772</v>
      </c>
      <c r="D32" s="4">
        <f>IF(Таблица1[[#This Row],[Координата, м]]&gt;0,-g+k*rho*Таблица1[[#This Row],[Скорость, м/с]]^2/(2*S),0)</f>
        <v>-5.3837232476720285</v>
      </c>
    </row>
    <row r="33" spans="1:8" x14ac:dyDescent="0.25">
      <c r="A33" s="2">
        <f>A32+t</f>
        <v>1.5500000000000007</v>
      </c>
      <c r="B33" s="3">
        <f>MAX(B32+C32*t,0)</f>
        <v>25.480203772306432</v>
      </c>
      <c r="C33" s="3">
        <f>IF(Таблица1[[#This Row],[Координата, м]]&gt;0,C32+D32*t,0)</f>
        <v>-21.072827782832373</v>
      </c>
      <c r="D33" s="4">
        <f>IF(Таблица1[[#This Row],[Координата, м]]&gt;0,-g+k*rho*Таблица1[[#This Row],[Скорость, м/с]]^2/(2*S),0)</f>
        <v>-5.2684356399043102</v>
      </c>
    </row>
    <row r="34" spans="1:8" x14ac:dyDescent="0.25">
      <c r="A34" s="2">
        <f>A33+t</f>
        <v>1.6000000000000008</v>
      </c>
      <c r="B34" s="3">
        <f>MAX(B33+C33*t,0)</f>
        <v>24.426562383164814</v>
      </c>
      <c r="C34" s="3">
        <f>IF(Таблица1[[#This Row],[Координата, м]]&gt;0,C33+D33*t,0)</f>
        <v>-21.33624956482759</v>
      </c>
      <c r="D34" s="4">
        <f>IF(Таблица1[[#This Row],[Координата, м]]&gt;0,-g+k*rho*Таблица1[[#This Row],[Скорость, м/с]]^2/(2*S),0)</f>
        <v>-5.1541819210983535</v>
      </c>
    </row>
    <row r="35" spans="1:8" x14ac:dyDescent="0.25">
      <c r="A35" s="2">
        <f>A34+t</f>
        <v>1.6500000000000008</v>
      </c>
      <c r="B35" s="3">
        <f>MAX(B34+C34*t,0)</f>
        <v>23.359749904923433</v>
      </c>
      <c r="C35" s="3">
        <f>IF(Таблица1[[#This Row],[Координата, м]]&gt;0,C34+D34*t,0)</f>
        <v>-21.593958660882507</v>
      </c>
      <c r="D35" s="4">
        <f>IF(Таблица1[[#This Row],[Координата, м]]&gt;0,-g+k*rho*Таблица1[[#This Row],[Скорость, м/с]]^2/(2*S),0)</f>
        <v>-5.0410324365555415</v>
      </c>
    </row>
    <row r="36" spans="1:8" ht="20" thickBot="1" x14ac:dyDescent="0.3">
      <c r="A36" s="2">
        <f>A35+t</f>
        <v>1.7000000000000008</v>
      </c>
      <c r="B36" s="3">
        <f>MAX(B35+C35*t,0)</f>
        <v>22.280051971879306</v>
      </c>
      <c r="C36" s="3">
        <f>IF(Таблица1[[#This Row],[Координата, м]]&gt;0,C35+D35*t,0)</f>
        <v>-21.846010282710285</v>
      </c>
      <c r="D36" s="4">
        <f>IF(Таблица1[[#This Row],[Координата, м]]&gt;0,-g+k*rho*Таблица1[[#This Row],[Скорость, м/с]]^2/(2*S),0)</f>
        <v>-4.9290528551698287</v>
      </c>
    </row>
    <row r="37" spans="1:8" x14ac:dyDescent="0.25">
      <c r="A37" s="2">
        <f>A36+t</f>
        <v>1.7500000000000009</v>
      </c>
      <c r="B37" s="3">
        <f>MAX(B36+C36*t,0)</f>
        <v>21.187751457743794</v>
      </c>
      <c r="C37" s="3">
        <f>IF(Таблица1[[#This Row],[Координата, м]]&gt;0,C36+D36*t,0)</f>
        <v>-22.092462925468777</v>
      </c>
      <c r="D37" s="4">
        <f>IF(Таблица1[[#This Row],[Координата, м]]&gt;0,-g+k*rho*Таблица1[[#This Row],[Скорость, м/с]]^2/(2*S),0)</f>
        <v>-4.8183042465694186</v>
      </c>
      <c r="F37" s="22" t="s">
        <v>21</v>
      </c>
      <c r="G37" s="23"/>
      <c r="H37" s="24"/>
    </row>
    <row r="38" spans="1:8" ht="20" thickBot="1" x14ac:dyDescent="0.3">
      <c r="A38" s="2">
        <f>A37+t</f>
        <v>1.8000000000000009</v>
      </c>
      <c r="B38" s="3">
        <f>MAX(B37+C37*t,0)</f>
        <v>20.083128311470354</v>
      </c>
      <c r="C38" s="3">
        <f>IF(Таблица1[[#This Row],[Координата, м]]&gt;0,C37+D37*t,0)</f>
        <v>-22.333378137797247</v>
      </c>
      <c r="D38" s="4">
        <f>IF(Таблица1[[#This Row],[Координата, м]]&gt;0,-g+k*rho*Таблица1[[#This Row],[Скорость, м/с]]^2/(2*S),0)</f>
        <v>-4.7088431688493637</v>
      </c>
      <c r="F38" s="25">
        <f>ROUND(ABS(MIN(Таблица1[Скорость, м/с])),2)</f>
        <v>25.49</v>
      </c>
      <c r="G38" s="26"/>
      <c r="H38" s="27"/>
    </row>
    <row r="39" spans="1:8" x14ac:dyDescent="0.25">
      <c r="A39" s="2">
        <f>A38+t</f>
        <v>1.850000000000001</v>
      </c>
      <c r="B39" s="3">
        <f>MAX(B38+C38*t,0)</f>
        <v>18.96645940458049</v>
      </c>
      <c r="C39" s="3">
        <f>IF(Таблица1[[#This Row],[Координата, м]]&gt;0,C38+D38*t,0)</f>
        <v>-22.568820296239714</v>
      </c>
      <c r="D39" s="4">
        <f>IF(Таблица1[[#This Row],[Координата, м]]&gt;0,-g+k*rho*Таблица1[[#This Row],[Скорость, м/с]]^2/(2*S),0)</f>
        <v>-4.6007217658231196</v>
      </c>
    </row>
    <row r="40" spans="1:8" x14ac:dyDescent="0.25">
      <c r="A40" s="2">
        <f>A39+t</f>
        <v>1.900000000000001</v>
      </c>
      <c r="B40" s="3">
        <f>MAX(B39+C39*t,0)</f>
        <v>17.838018389768504</v>
      </c>
      <c r="C40" s="3">
        <f>IF(Таблица1[[#This Row],[Координата, м]]&gt;0,C39+D39*t,0)</f>
        <v>-22.798856384530872</v>
      </c>
      <c r="D40" s="4">
        <f>IF(Таблица1[[#This Row],[Координата, м]]&gt;0,-g+k*rho*Таблица1[[#This Row],[Скорость, м/с]]^2/(2*S),0)</f>
        <v>-4.4939878727475264</v>
      </c>
    </row>
    <row r="41" spans="1:8" x14ac:dyDescent="0.25">
      <c r="A41" s="2">
        <f>A40+t</f>
        <v>1.9500000000000011</v>
      </c>
      <c r="B41" s="3">
        <f>MAX(B40+C40*t,0)</f>
        <v>16.69807557054196</v>
      </c>
      <c r="C41" s="3">
        <f>IF(Таблица1[[#This Row],[Координата, м]]&gt;0,C40+D40*t,0)</f>
        <v>-23.023555778168248</v>
      </c>
      <c r="D41" s="4">
        <f>IF(Таблица1[[#This Row],[Координата, м]]&gt;0,-g+k*rho*Таблица1[[#This Row],[Скорость, м/с]]^2/(2*S),0)</f>
        <v>-4.3886851295070217</v>
      </c>
    </row>
    <row r="42" spans="1:8" x14ac:dyDescent="0.25">
      <c r="A42" s="2">
        <f>A41+t</f>
        <v>2.0000000000000009</v>
      </c>
      <c r="B42" s="3">
        <f>MAX(B41+C41*t,0)</f>
        <v>15.546897781633547</v>
      </c>
      <c r="C42" s="3">
        <f>IF(Таблица1[[#This Row],[Координата, м]]&gt;0,C41+D41*t,0)</f>
        <v>-23.242990034643601</v>
      </c>
      <c r="D42" s="4">
        <f>IF(Таблица1[[#This Row],[Координата, м]]&gt;0,-g+k*rho*Таблица1[[#This Row],[Скорость, м/с]]^2/(2*S),0)</f>
        <v>-4.2848531002785508</v>
      </c>
    </row>
    <row r="43" spans="1:8" x14ac:dyDescent="0.25">
      <c r="A43" s="2">
        <f>A42+t</f>
        <v>2.0500000000000007</v>
      </c>
      <c r="B43" s="3">
        <f>MAX(B42+C42*t,0)</f>
        <v>14.384748279901366</v>
      </c>
      <c r="C43" s="3">
        <f>IF(Таблица1[[#This Row],[Координата, м]]&gt;0,C42+D42*t,0)</f>
        <v>-23.457232689657527</v>
      </c>
      <c r="D43" s="4">
        <f>IF(Таблица1[[#This Row],[Координата, м]]&gt;0,-g+k*rho*Таблица1[[#This Row],[Скорость, м/с]]^2/(2*S),0)</f>
        <v>-4.1825273987379106</v>
      </c>
    </row>
    <row r="44" spans="1:8" x14ac:dyDescent="0.25">
      <c r="A44" s="2">
        <f>A43+t</f>
        <v>2.1000000000000005</v>
      </c>
      <c r="B44" s="3">
        <f>MAX(B43+C43*t,0)</f>
        <v>13.21188664541849</v>
      </c>
      <c r="C44" s="3">
        <f>IF(Таблица1[[#This Row],[Координата, м]]&gt;0,C43+D43*t,0)</f>
        <v>-23.666359059594424</v>
      </c>
      <c r="D44" s="4">
        <f>IF(Таблица1[[#This Row],[Координата, м]]&gt;0,-g+k*rho*Таблица1[[#This Row],[Скорость, м/с]]^2/(2*S),0)</f>
        <v>-4.0817398179104289</v>
      </c>
    </row>
    <row r="45" spans="1:8" x14ac:dyDescent="0.25">
      <c r="A45" s="2">
        <f>A44+t</f>
        <v>2.1500000000000004</v>
      </c>
      <c r="B45" s="3">
        <f>MAX(B44+C44*t,0)</f>
        <v>12.028568692438769</v>
      </c>
      <c r="C45" s="3">
        <f>IF(Таблица1[[#This Row],[Координата, м]]&gt;0,C44+D44*t,0)</f>
        <v>-23.870446050489946</v>
      </c>
      <c r="D45" s="4">
        <f>IF(Таблица1[[#This Row],[Координата, м]]&gt;0,-g+k*rho*Таблица1[[#This Row],[Скорость, м/с]]^2/(2*S),0)</f>
        <v>-3.982518463813455</v>
      </c>
    </row>
    <row r="46" spans="1:8" x14ac:dyDescent="0.25">
      <c r="A46" s="2">
        <f>A45+t</f>
        <v>2.2000000000000002</v>
      </c>
      <c r="B46" s="3">
        <f>MAX(B45+C45*t,0)</f>
        <v>10.835046389914272</v>
      </c>
      <c r="C46" s="3">
        <f>IF(Таблица1[[#This Row],[Координата, м]]&gt;0,C45+D45*t,0)</f>
        <v>-24.069571973680617</v>
      </c>
      <c r="D46" s="4">
        <f>IF(Таблица1[[#This Row],[Координата, м]]&gt;0,-g+k*rho*Таблица1[[#This Row],[Скорость, м/с]]^2/(2*S),0)</f>
        <v>-3.8848878920844054</v>
      </c>
    </row>
    <row r="47" spans="1:8" x14ac:dyDescent="0.25">
      <c r="A47" s="2">
        <f>A46+t</f>
        <v>2.25</v>
      </c>
      <c r="B47" s="3">
        <f>MAX(B46+C46*t,0)</f>
        <v>9.6315677912302409</v>
      </c>
      <c r="C47" s="3">
        <f>IF(Таблица1[[#This Row],[Координата, м]]&gt;0,C46+D46*t,0)</f>
        <v>-24.263816368284836</v>
      </c>
      <c r="D47" s="4">
        <f>IF(Таблица1[[#This Row],[Координата, м]]&gt;0,-g+k*rho*Таблица1[[#This Row],[Скорость, м/с]]^2/(2*S),0)</f>
        <v>-3.7888692468356551</v>
      </c>
    </row>
    <row r="48" spans="1:8" x14ac:dyDescent="0.25">
      <c r="A48" s="2">
        <f>A47+t</f>
        <v>2.2999999999999998</v>
      </c>
      <c r="B48" s="3">
        <f>MAX(B47+C47*t,0)</f>
        <v>8.4183769728159987</v>
      </c>
      <c r="C48" s="3">
        <f>IF(Таблица1[[#This Row],[Координата, м]]&gt;0,C47+D47*t,0)</f>
        <v>-24.453259830626617</v>
      </c>
      <c r="D48" s="4">
        <f>IF(Таблица1[[#This Row],[Координата, м]]&gt;0,-g+k*rho*Таблица1[[#This Row],[Скорость, м/с]]^2/(2*S),0)</f>
        <v>-3.6944804010258689</v>
      </c>
    </row>
    <row r="49" spans="1:4" x14ac:dyDescent="0.25">
      <c r="A49" s="2">
        <f>A48+t</f>
        <v>2.3499999999999996</v>
      </c>
      <c r="B49" s="3">
        <f>MAX(B48+C48*t,0)</f>
        <v>7.1957139812846673</v>
      </c>
      <c r="C49" s="3">
        <f>IF(Таблица1[[#This Row],[Координата, м]]&gt;0,C48+D48*t,0)</f>
        <v>-24.637983850677912</v>
      </c>
      <c r="D49" s="4">
        <f>IF(Таблица1[[#This Row],[Координата, м]]&gt;0,-g+k*rho*Таблица1[[#This Row],[Скорость, м/с]]^2/(2*S),0)</f>
        <v>-3.6017360976859205</v>
      </c>
    </row>
    <row r="50" spans="1:4" x14ac:dyDescent="0.25">
      <c r="A50" s="2">
        <f>A49+t</f>
        <v>2.3999999999999995</v>
      </c>
      <c r="B50" s="3">
        <f>MAX(B49+C49*t,0)</f>
        <v>5.9638147887507715</v>
      </c>
      <c r="C50" s="3">
        <f>IF(Таблица1[[#This Row],[Координата, м]]&gt;0,C49+D49*t,0)</f>
        <v>-24.818070655562209</v>
      </c>
      <c r="D50" s="4">
        <f>IF(Таблица1[[#This Row],[Координата, м]]&gt;0,-g+k*rho*Таблица1[[#This Row],[Скорость, м/с]]^2/(2*S),0)</f>
        <v>-3.5106480913860203</v>
      </c>
    </row>
    <row r="51" spans="1:4" x14ac:dyDescent="0.25">
      <c r="A51" s="2">
        <f>A50+t</f>
        <v>2.4499999999999993</v>
      </c>
      <c r="B51" s="3">
        <f>MAX(B50+C50*t,0)</f>
        <v>4.7229112559726607</v>
      </c>
      <c r="C51" s="3">
        <f>IF(Таблица1[[#This Row],[Координата, м]]&gt;0,C50+D50*t,0)</f>
        <v>-24.993603060131509</v>
      </c>
      <c r="D51" s="4">
        <f>IF(Таблица1[[#This Row],[Координата, м]]&gt;0,-g+k*rho*Таблица1[[#This Row],[Скорость, м/с]]^2/(2*S),0)</f>
        <v>-3.4212252893787092</v>
      </c>
    </row>
    <row r="52" spans="1:4" x14ac:dyDescent="0.25">
      <c r="A52" s="2">
        <f>A51+t</f>
        <v>2.4999999999999991</v>
      </c>
      <c r="B52" s="3">
        <f>MAX(B51+C51*t,0)</f>
        <v>3.4732311029660852</v>
      </c>
      <c r="C52" s="3">
        <f>IF(Таблица1[[#This Row],[Координата, м]]&gt;0,C51+D51*t,0)</f>
        <v>-25.164664324600444</v>
      </c>
      <c r="D52" s="4">
        <f>IF(Таблица1[[#This Row],[Координата, м]]&gt;0,-g+k*rho*Таблица1[[#This Row],[Скорость, м/с]]^2/(2*S),0)</f>
        <v>-3.333473891899585</v>
      </c>
    </row>
    <row r="53" spans="1:4" x14ac:dyDescent="0.25">
      <c r="A53" s="2">
        <f>A52+t</f>
        <v>2.5499999999999989</v>
      </c>
      <c r="B53" s="3">
        <f>MAX(B52+C52*t,0)</f>
        <v>2.2149978867360627</v>
      </c>
      <c r="C53" s="3">
        <f>IF(Таблица1[[#This Row],[Координата, м]]&gt;0,C52+D52*t,0)</f>
        <v>-25.331338019195424</v>
      </c>
      <c r="D53" s="4">
        <f>IF(Таблица1[[#This Row],[Координата, м]]&gt;0,-g+k*rho*Таблица1[[#This Row],[Скорость, м/с]]^2/(2*S),0)</f>
        <v>-3.2473975311538421</v>
      </c>
    </row>
    <row r="54" spans="1:4" x14ac:dyDescent="0.25">
      <c r="A54" s="2">
        <f>A53+t</f>
        <v>2.5999999999999988</v>
      </c>
      <c r="B54" s="3">
        <f>MAX(B53+C53*t,0)</f>
        <v>0.94843098577629137</v>
      </c>
      <c r="C54" s="3">
        <f>IF(Таблица1[[#This Row],[Координата, м]]&gt;0,C53+D53*t,0)</f>
        <v>-25.493707895753115</v>
      </c>
      <c r="D54" s="4">
        <f>IF(Таблица1[[#This Row],[Координата, м]]&gt;0,-g+k*rho*Таблица1[[#This Row],[Скорость, м/с]]^2/(2*S),0)</f>
        <v>-3.1629974085615213</v>
      </c>
    </row>
    <row r="55" spans="1:4" x14ac:dyDescent="0.25">
      <c r="A55" s="2">
        <f>A54+t</f>
        <v>2.6499999999999986</v>
      </c>
      <c r="B55" s="3">
        <f>MAX(B54+C54*t,0)</f>
        <v>0</v>
      </c>
      <c r="C55" s="3">
        <f>IF(Таблица1[[#This Row],[Координата, м]]&gt;0,C54+D54*t,0)</f>
        <v>0</v>
      </c>
      <c r="D55" s="4">
        <f>IF(Таблица1[[#This Row],[Координата, м]]&gt;0,-g+k*rho*Таблица1[[#This Row],[Скорость, м/с]]^2/(2*S),0)</f>
        <v>0</v>
      </c>
    </row>
    <row r="56" spans="1:4" x14ac:dyDescent="0.25">
      <c r="A56" s="2">
        <f>A55+t</f>
        <v>2.6999999999999984</v>
      </c>
      <c r="B56" s="3">
        <f>MAX(B55+C55*t,0)</f>
        <v>0</v>
      </c>
      <c r="C56" s="3">
        <f>IF(Таблица1[[#This Row],[Координата, м]]&gt;0,C55+D55*t,0)</f>
        <v>0</v>
      </c>
      <c r="D56" s="4">
        <f>IF(Таблица1[[#This Row],[Координата, м]]&gt;0,-g+k*rho*Таблица1[[#This Row],[Скорость, м/с]]^2/(2*S),0)</f>
        <v>0</v>
      </c>
    </row>
    <row r="57" spans="1:4" x14ac:dyDescent="0.25">
      <c r="A57" s="2">
        <f>A56+t</f>
        <v>2.7499999999999982</v>
      </c>
      <c r="B57" s="3">
        <f>MAX(B56+C56*t,0)</f>
        <v>0</v>
      </c>
      <c r="C57" s="3">
        <f>IF(Таблица1[[#This Row],[Координата, м]]&gt;0,C56+D56*t,0)</f>
        <v>0</v>
      </c>
      <c r="D57" s="4">
        <f>IF(Таблица1[[#This Row],[Координата, м]]&gt;0,-g+k*rho*Таблица1[[#This Row],[Скорость, м/с]]^2/(2*S),0)</f>
        <v>0</v>
      </c>
    </row>
    <row r="58" spans="1:4" x14ac:dyDescent="0.25">
      <c r="A58" s="2">
        <f>A57+t</f>
        <v>2.799999999999998</v>
      </c>
      <c r="B58" s="3">
        <f>MAX(B57+C57*t,0)</f>
        <v>0</v>
      </c>
      <c r="C58" s="3">
        <f>IF(Таблица1[[#This Row],[Координата, м]]&gt;0,C57+D57*t,0)</f>
        <v>0</v>
      </c>
      <c r="D58" s="4">
        <f>IF(Таблица1[[#This Row],[Координата, м]]&gt;0,-g+k*rho*Таблица1[[#This Row],[Скорость, м/с]]^2/(2*S),0)</f>
        <v>0</v>
      </c>
    </row>
    <row r="59" spans="1:4" x14ac:dyDescent="0.25">
      <c r="A59" s="2">
        <f>A58+t</f>
        <v>2.8499999999999979</v>
      </c>
      <c r="B59" s="3">
        <f>MAX(B58+C58*t,0)</f>
        <v>0</v>
      </c>
      <c r="C59" s="3">
        <f>IF(Таблица1[[#This Row],[Координата, м]]&gt;0,C58+D58*t,0)</f>
        <v>0</v>
      </c>
      <c r="D59" s="4">
        <f>IF(Таблица1[[#This Row],[Координата, м]]&gt;0,-g+k*rho*Таблица1[[#This Row],[Скорость, м/с]]^2/(2*S),0)</f>
        <v>0</v>
      </c>
    </row>
    <row r="60" spans="1:4" x14ac:dyDescent="0.25">
      <c r="A60" s="2">
        <f>A59+t</f>
        <v>2.8999999999999977</v>
      </c>
      <c r="B60" s="3">
        <f>MAX(B59+C59*t,0)</f>
        <v>0</v>
      </c>
      <c r="C60" s="3">
        <f>IF(Таблица1[[#This Row],[Координата, м]]&gt;0,C59+D59*t,0)</f>
        <v>0</v>
      </c>
      <c r="D60" s="4">
        <f>IF(Таблица1[[#This Row],[Координата, м]]&gt;0,-g+k*rho*Таблица1[[#This Row],[Скорость, м/с]]^2/(2*S),0)</f>
        <v>0</v>
      </c>
    </row>
    <row r="61" spans="1:4" x14ac:dyDescent="0.25">
      <c r="A61" s="2">
        <f>A60+t</f>
        <v>2.9499999999999975</v>
      </c>
      <c r="B61" s="3">
        <f>MAX(B60+C60*t,0)</f>
        <v>0</v>
      </c>
      <c r="C61" s="3">
        <f>IF(Таблица1[[#This Row],[Координата, м]]&gt;0,C60+D60*t,0)</f>
        <v>0</v>
      </c>
      <c r="D61" s="4">
        <f>IF(Таблица1[[#This Row],[Координата, м]]&gt;0,-g+k*rho*Таблица1[[#This Row],[Скорость, м/с]]^2/(2*S),0)</f>
        <v>0</v>
      </c>
    </row>
    <row r="62" spans="1:4" x14ac:dyDescent="0.25">
      <c r="A62" s="2">
        <f>A61+t</f>
        <v>2.9999999999999973</v>
      </c>
      <c r="B62" s="3">
        <f>MAX(B61+C61*t,0)</f>
        <v>0</v>
      </c>
      <c r="C62" s="3">
        <f>IF(Таблица1[[#This Row],[Координата, м]]&gt;0,C61+D61*t,0)</f>
        <v>0</v>
      </c>
      <c r="D62" s="4">
        <f>IF(Таблица1[[#This Row],[Координата, м]]&gt;0,-g+k*rho*Таблица1[[#This Row],[Скорость, м/с]]^2/(2*S),0)</f>
        <v>0</v>
      </c>
    </row>
    <row r="63" spans="1:4" x14ac:dyDescent="0.25">
      <c r="A63" s="2">
        <f>A62+t</f>
        <v>3.0499999999999972</v>
      </c>
      <c r="B63" s="3">
        <f>MAX(B62+C62*t,0)</f>
        <v>0</v>
      </c>
      <c r="C63" s="3">
        <f>IF(Таблица1[[#This Row],[Координата, м]]&gt;0,C62+D62*t,0)</f>
        <v>0</v>
      </c>
      <c r="D63" s="4">
        <f>IF(Таблица1[[#This Row],[Координата, м]]&gt;0,-g+k*rho*Таблица1[[#This Row],[Скорость, м/с]]^2/(2*S),0)</f>
        <v>0</v>
      </c>
    </row>
    <row r="64" spans="1:4" x14ac:dyDescent="0.25">
      <c r="A64" s="2">
        <f>A63+t</f>
        <v>3.099999999999997</v>
      </c>
      <c r="B64" s="3">
        <f>MAX(B63+C63*t,0)</f>
        <v>0</v>
      </c>
      <c r="C64" s="3">
        <f>IF(Таблица1[[#This Row],[Координата, м]]&gt;0,C63+D63*t,0)</f>
        <v>0</v>
      </c>
      <c r="D64" s="4">
        <f>IF(Таблица1[[#This Row],[Координата, м]]&gt;0,-g+k*rho*Таблица1[[#This Row],[Скорость, м/с]]^2/(2*S),0)</f>
        <v>0</v>
      </c>
    </row>
    <row r="65" spans="1:4" x14ac:dyDescent="0.25">
      <c r="A65" s="2">
        <f>A64+t</f>
        <v>3.1499999999999968</v>
      </c>
      <c r="B65" s="3">
        <f>MAX(B64+C64*t,0)</f>
        <v>0</v>
      </c>
      <c r="C65" s="3">
        <f>IF(Таблица1[[#This Row],[Координата, м]]&gt;0,C64+D64*t,0)</f>
        <v>0</v>
      </c>
      <c r="D65" s="4">
        <f>IF(Таблица1[[#This Row],[Координата, м]]&gt;0,-g+k*rho*Таблица1[[#This Row],[Скорость, м/с]]^2/(2*S),0)</f>
        <v>0</v>
      </c>
    </row>
    <row r="66" spans="1:4" x14ac:dyDescent="0.25">
      <c r="A66" s="2">
        <f>A65+t</f>
        <v>3.1999999999999966</v>
      </c>
      <c r="B66" s="3">
        <f>MAX(B65+C65*t,0)</f>
        <v>0</v>
      </c>
      <c r="C66" s="3">
        <f>IF(Таблица1[[#This Row],[Координата, м]]&gt;0,C65+D65*t,0)</f>
        <v>0</v>
      </c>
      <c r="D66" s="4">
        <f>IF(Таблица1[[#This Row],[Координата, м]]&gt;0,-g+k*rho*Таблица1[[#This Row],[Скорость, м/с]]^2/(2*S),0)</f>
        <v>0</v>
      </c>
    </row>
    <row r="67" spans="1:4" x14ac:dyDescent="0.25">
      <c r="A67" s="2">
        <f>A66+t</f>
        <v>3.2499999999999964</v>
      </c>
      <c r="B67" s="3">
        <f>MAX(B66+C66*t,0)</f>
        <v>0</v>
      </c>
      <c r="C67" s="3">
        <f>IF(Таблица1[[#This Row],[Координата, м]]&gt;0,C66+D66*t,0)</f>
        <v>0</v>
      </c>
      <c r="D67" s="4">
        <f>IF(Таблица1[[#This Row],[Координата, м]]&gt;0,-g+k*rho*Таблица1[[#This Row],[Скорость, м/с]]^2/(2*S),0)</f>
        <v>0</v>
      </c>
    </row>
    <row r="68" spans="1:4" x14ac:dyDescent="0.25">
      <c r="A68" s="2">
        <f>A67+t</f>
        <v>3.2999999999999963</v>
      </c>
      <c r="B68" s="3">
        <f>MAX(B67+C67*t,0)</f>
        <v>0</v>
      </c>
      <c r="C68" s="3">
        <f>IF(Таблица1[[#This Row],[Координата, м]]&gt;0,C67+D67*t,0)</f>
        <v>0</v>
      </c>
      <c r="D68" s="4">
        <f>IF(Таблица1[[#This Row],[Координата, м]]&gt;0,-g+k*rho*Таблица1[[#This Row],[Скорость, м/с]]^2/(2*S),0)</f>
        <v>0</v>
      </c>
    </row>
    <row r="69" spans="1:4" x14ac:dyDescent="0.25">
      <c r="A69" s="2">
        <f>A68+t</f>
        <v>3.3499999999999961</v>
      </c>
      <c r="B69" s="3">
        <f>MAX(B68+C68*t,0)</f>
        <v>0</v>
      </c>
      <c r="C69" s="3">
        <f>IF(Таблица1[[#This Row],[Координата, м]]&gt;0,C68+D68*t,0)</f>
        <v>0</v>
      </c>
      <c r="D69" s="4">
        <f>IF(Таблица1[[#This Row],[Координата, м]]&gt;0,-g+k*rho*Таблица1[[#This Row],[Скорость, м/с]]^2/(2*S),0)</f>
        <v>0</v>
      </c>
    </row>
    <row r="70" spans="1:4" x14ac:dyDescent="0.25">
      <c r="A70" s="2">
        <f>A69+t</f>
        <v>3.3999999999999959</v>
      </c>
      <c r="B70" s="3">
        <f>MAX(B69+C69*t,0)</f>
        <v>0</v>
      </c>
      <c r="C70" s="3">
        <f>IF(Таблица1[[#This Row],[Координата, м]]&gt;0,C69+D69*t,0)</f>
        <v>0</v>
      </c>
      <c r="D70" s="4">
        <f>IF(Таблица1[[#This Row],[Координата, м]]&gt;0,-g+k*rho*Таблица1[[#This Row],[Скорость, м/с]]^2/(2*S),0)</f>
        <v>0</v>
      </c>
    </row>
    <row r="71" spans="1:4" x14ac:dyDescent="0.25">
      <c r="A71" s="2">
        <f>A70+t</f>
        <v>3.4499999999999957</v>
      </c>
      <c r="B71" s="3">
        <f>MAX(B70+C70*t,0)</f>
        <v>0</v>
      </c>
      <c r="C71" s="3">
        <f>IF(Таблица1[[#This Row],[Координата, м]]&gt;0,C70+D70*t,0)</f>
        <v>0</v>
      </c>
      <c r="D71" s="4">
        <f>IF(Таблица1[[#This Row],[Координата, м]]&gt;0,-g+k*rho*Таблица1[[#This Row],[Скорость, м/с]]^2/(2*S),0)</f>
        <v>0</v>
      </c>
    </row>
    <row r="72" spans="1:4" x14ac:dyDescent="0.25">
      <c r="A72" s="2">
        <f>A71+t</f>
        <v>3.4999999999999956</v>
      </c>
      <c r="B72" s="3">
        <f>MAX(B71+C71*t,0)</f>
        <v>0</v>
      </c>
      <c r="C72" s="3">
        <f>IF(Таблица1[[#This Row],[Координата, м]]&gt;0,C71+D71*t,0)</f>
        <v>0</v>
      </c>
      <c r="D72" s="4">
        <f>IF(Таблица1[[#This Row],[Координата, м]]&gt;0,-g+k*rho*Таблица1[[#This Row],[Скорость, м/с]]^2/(2*S),0)</f>
        <v>0</v>
      </c>
    </row>
    <row r="73" spans="1:4" x14ac:dyDescent="0.25">
      <c r="A73" s="2">
        <f>A72+t</f>
        <v>3.5499999999999954</v>
      </c>
      <c r="B73" s="3">
        <f>MAX(B72+C72*t,0)</f>
        <v>0</v>
      </c>
      <c r="C73" s="3">
        <f>IF(Таблица1[[#This Row],[Координата, м]]&gt;0,C72+D72*t,0)</f>
        <v>0</v>
      </c>
      <c r="D73" s="4">
        <f>IF(Таблица1[[#This Row],[Координата, м]]&gt;0,-g+k*rho*Таблица1[[#This Row],[Скорость, м/с]]^2/(2*S),0)</f>
        <v>0</v>
      </c>
    </row>
    <row r="74" spans="1:4" x14ac:dyDescent="0.25">
      <c r="A74" s="2">
        <f>A73+t</f>
        <v>3.5999999999999952</v>
      </c>
      <c r="B74" s="3">
        <f>MAX(B73+C73*t,0)</f>
        <v>0</v>
      </c>
      <c r="C74" s="3">
        <f>IF(Таблица1[[#This Row],[Координата, м]]&gt;0,C73+D73*t,0)</f>
        <v>0</v>
      </c>
      <c r="D74" s="4">
        <f>IF(Таблица1[[#This Row],[Координата, м]]&gt;0,-g+k*rho*Таблица1[[#This Row],[Скорость, м/с]]^2/(2*S),0)</f>
        <v>0</v>
      </c>
    </row>
    <row r="75" spans="1:4" x14ac:dyDescent="0.25">
      <c r="A75" s="2">
        <f>A74+t</f>
        <v>3.649999999999995</v>
      </c>
      <c r="B75" s="3">
        <f>MAX(B74+C74*t,0)</f>
        <v>0</v>
      </c>
      <c r="C75" s="3">
        <f>IF(Таблица1[[#This Row],[Координата, м]]&gt;0,C74+D74*t,0)</f>
        <v>0</v>
      </c>
      <c r="D75" s="4">
        <f>IF(Таблица1[[#This Row],[Координата, м]]&gt;0,-g+k*rho*Таблица1[[#This Row],[Скорость, м/с]]^2/(2*S),0)</f>
        <v>0</v>
      </c>
    </row>
    <row r="76" spans="1:4" x14ac:dyDescent="0.25">
      <c r="A76" s="2">
        <f>A75+t</f>
        <v>3.6999999999999948</v>
      </c>
      <c r="B76" s="3">
        <f>MAX(B75+C75*t,0)</f>
        <v>0</v>
      </c>
      <c r="C76" s="3">
        <f>IF(Таблица1[[#This Row],[Координата, м]]&gt;0,C75+D75*t,0)</f>
        <v>0</v>
      </c>
      <c r="D76" s="4">
        <f>IF(Таблица1[[#This Row],[Координата, м]]&gt;0,-g+k*rho*Таблица1[[#This Row],[Скорость, м/с]]^2/(2*S),0)</f>
        <v>0</v>
      </c>
    </row>
    <row r="77" spans="1:4" x14ac:dyDescent="0.25">
      <c r="A77" s="2">
        <f>A76+t</f>
        <v>3.7499999999999947</v>
      </c>
      <c r="B77" s="3">
        <f>MAX(B76+C76*t,0)</f>
        <v>0</v>
      </c>
      <c r="C77" s="3">
        <f>IF(Таблица1[[#This Row],[Координата, м]]&gt;0,C76+D76*t,0)</f>
        <v>0</v>
      </c>
      <c r="D77" s="4">
        <f>IF(Таблица1[[#This Row],[Координата, м]]&gt;0,-g+k*rho*Таблица1[[#This Row],[Скорость, м/с]]^2/(2*S),0)</f>
        <v>0</v>
      </c>
    </row>
    <row r="78" spans="1:4" x14ac:dyDescent="0.25">
      <c r="A78" s="2">
        <f>A77+t</f>
        <v>3.7999999999999945</v>
      </c>
      <c r="B78" s="3">
        <f>MAX(B77+C77*t,0)</f>
        <v>0</v>
      </c>
      <c r="C78" s="3">
        <f>IF(Таблица1[[#This Row],[Координата, м]]&gt;0,C77+D77*t,0)</f>
        <v>0</v>
      </c>
      <c r="D78" s="4">
        <f>IF(Таблица1[[#This Row],[Координата, м]]&gt;0,-g+k*rho*Таблица1[[#This Row],[Скорость, м/с]]^2/(2*S),0)</f>
        <v>0</v>
      </c>
    </row>
    <row r="79" spans="1:4" x14ac:dyDescent="0.25">
      <c r="A79" s="2">
        <f>A78+t</f>
        <v>3.8499999999999943</v>
      </c>
      <c r="B79" s="3">
        <f>MAX(B78+C78*t,0)</f>
        <v>0</v>
      </c>
      <c r="C79" s="3">
        <f>IF(Таблица1[[#This Row],[Координата, м]]&gt;0,C78+D78*t,0)</f>
        <v>0</v>
      </c>
      <c r="D79" s="4">
        <f>IF(Таблица1[[#This Row],[Координата, м]]&gt;0,-g+k*rho*Таблица1[[#This Row],[Скорость, м/с]]^2/(2*S),0)</f>
        <v>0</v>
      </c>
    </row>
    <row r="80" spans="1:4" x14ac:dyDescent="0.25">
      <c r="A80" s="2">
        <f>A79+t</f>
        <v>3.8999999999999941</v>
      </c>
      <c r="B80" s="3">
        <f>MAX(B79+C79*t,0)</f>
        <v>0</v>
      </c>
      <c r="C80" s="3">
        <f>IF(Таблица1[[#This Row],[Координата, м]]&gt;0,C79+D79*t,0)</f>
        <v>0</v>
      </c>
      <c r="D80" s="4">
        <f>IF(Таблица1[[#This Row],[Координата, м]]&gt;0,-g+k*rho*Таблица1[[#This Row],[Скорость, м/с]]^2/(2*S),0)</f>
        <v>0</v>
      </c>
    </row>
    <row r="81" spans="1:4" x14ac:dyDescent="0.25">
      <c r="A81" s="2">
        <f>A80+t</f>
        <v>3.949999999999994</v>
      </c>
      <c r="B81" s="3">
        <f>MAX(B80+C80*t,0)</f>
        <v>0</v>
      </c>
      <c r="C81" s="3">
        <f>IF(Таблица1[[#This Row],[Координата, м]]&gt;0,C80+D80*t,0)</f>
        <v>0</v>
      </c>
      <c r="D81" s="4">
        <f>IF(Таблица1[[#This Row],[Координата, м]]&gt;0,-g+k*rho*Таблица1[[#This Row],[Скорость, м/с]]^2/(2*S),0)</f>
        <v>0</v>
      </c>
    </row>
    <row r="82" spans="1:4" x14ac:dyDescent="0.25">
      <c r="A82" s="2">
        <f>A81+t</f>
        <v>3.9999999999999938</v>
      </c>
      <c r="B82" s="3">
        <f>MAX(B81+C81*t,0)</f>
        <v>0</v>
      </c>
      <c r="C82" s="3">
        <f>IF(Таблица1[[#This Row],[Координата, м]]&gt;0,C81+D81*t,0)</f>
        <v>0</v>
      </c>
      <c r="D82" s="4">
        <f>IF(Таблица1[[#This Row],[Координата, м]]&gt;0,-g+k*rho*Таблица1[[#This Row],[Скорость, м/с]]^2/(2*S),0)</f>
        <v>0</v>
      </c>
    </row>
    <row r="83" spans="1:4" x14ac:dyDescent="0.25">
      <c r="A83" s="2">
        <f>A82+t</f>
        <v>4.0499999999999936</v>
      </c>
      <c r="B83" s="3">
        <f>MAX(B82+C82*t,0)</f>
        <v>0</v>
      </c>
      <c r="C83" s="3">
        <f>IF(Таблица1[[#This Row],[Координата, м]]&gt;0,C82+D82*t,0)</f>
        <v>0</v>
      </c>
      <c r="D83" s="4">
        <f>IF(Таблица1[[#This Row],[Координата, м]]&gt;0,-g+k*rho*Таблица1[[#This Row],[Скорость, м/с]]^2/(2*S),0)</f>
        <v>0</v>
      </c>
    </row>
    <row r="84" spans="1:4" x14ac:dyDescent="0.25">
      <c r="A84" s="2">
        <f>A83+t</f>
        <v>4.0999999999999934</v>
      </c>
      <c r="B84" s="3">
        <f>MAX(B83+C83*t,0)</f>
        <v>0</v>
      </c>
      <c r="C84" s="3">
        <f>IF(Таблица1[[#This Row],[Координата, м]]&gt;0,C83+D83*t,0)</f>
        <v>0</v>
      </c>
      <c r="D84" s="4">
        <f>IF(Таблица1[[#This Row],[Координата, м]]&gt;0,-g+k*rho*Таблица1[[#This Row],[Скорость, м/с]]^2/(2*S),0)</f>
        <v>0</v>
      </c>
    </row>
    <row r="85" spans="1:4" x14ac:dyDescent="0.25">
      <c r="A85" s="2">
        <f>A84+t</f>
        <v>4.1499999999999932</v>
      </c>
      <c r="B85" s="3">
        <f>MAX(B84+C84*t,0)</f>
        <v>0</v>
      </c>
      <c r="C85" s="3">
        <f>IF(Таблица1[[#This Row],[Координата, м]]&gt;0,C84+D84*t,0)</f>
        <v>0</v>
      </c>
      <c r="D85" s="4">
        <f>IF(Таблица1[[#This Row],[Координата, м]]&gt;0,-g+k*rho*Таблица1[[#This Row],[Скорость, м/с]]^2/(2*S),0)</f>
        <v>0</v>
      </c>
    </row>
    <row r="86" spans="1:4" x14ac:dyDescent="0.25">
      <c r="A86" s="2">
        <f>A85+t</f>
        <v>4.1999999999999931</v>
      </c>
      <c r="B86" s="3">
        <f>MAX(B85+C85*t,0)</f>
        <v>0</v>
      </c>
      <c r="C86" s="3">
        <f>IF(Таблица1[[#This Row],[Координата, м]]&gt;0,C85+D85*t,0)</f>
        <v>0</v>
      </c>
      <c r="D86" s="4">
        <f>IF(Таблица1[[#This Row],[Координата, м]]&gt;0,-g+k*rho*Таблица1[[#This Row],[Скорость, м/с]]^2/(2*S),0)</f>
        <v>0</v>
      </c>
    </row>
    <row r="87" spans="1:4" x14ac:dyDescent="0.25">
      <c r="A87" s="2">
        <f>A86+t</f>
        <v>4.2499999999999929</v>
      </c>
      <c r="B87" s="3">
        <f>MAX(B86+C86*t,0)</f>
        <v>0</v>
      </c>
      <c r="C87" s="3">
        <f>IF(Таблица1[[#This Row],[Координата, м]]&gt;0,C86+D86*t,0)</f>
        <v>0</v>
      </c>
      <c r="D87" s="4">
        <f>IF(Таблица1[[#This Row],[Координата, м]]&gt;0,-g+k*rho*Таблица1[[#This Row],[Скорость, м/с]]^2/(2*S),0)</f>
        <v>0</v>
      </c>
    </row>
    <row r="88" spans="1:4" x14ac:dyDescent="0.25">
      <c r="A88" s="2">
        <f>A87+t</f>
        <v>4.2999999999999927</v>
      </c>
      <c r="B88" s="3">
        <f>MAX(B87+C87*t,0)</f>
        <v>0</v>
      </c>
      <c r="C88" s="3">
        <f>IF(Таблица1[[#This Row],[Координата, м]]&gt;0,C87+D87*t,0)</f>
        <v>0</v>
      </c>
      <c r="D88" s="4">
        <f>IF(Таблица1[[#This Row],[Координата, м]]&gt;0,-g+k*rho*Таблица1[[#This Row],[Скорость, м/с]]^2/(2*S),0)</f>
        <v>0</v>
      </c>
    </row>
    <row r="89" spans="1:4" x14ac:dyDescent="0.25">
      <c r="A89" s="2">
        <f>A88+t</f>
        <v>4.3499999999999925</v>
      </c>
      <c r="B89" s="3">
        <f>MAX(B88+C88*t,0)</f>
        <v>0</v>
      </c>
      <c r="C89" s="3">
        <f>IF(Таблица1[[#This Row],[Координата, м]]&gt;0,C88+D88*t,0)</f>
        <v>0</v>
      </c>
      <c r="D89" s="4">
        <f>IF(Таблица1[[#This Row],[Координата, м]]&gt;0,-g+k*rho*Таблица1[[#This Row],[Скорость, м/с]]^2/(2*S),0)</f>
        <v>0</v>
      </c>
    </row>
    <row r="90" spans="1:4" x14ac:dyDescent="0.25">
      <c r="A90" s="2">
        <f>A89+t</f>
        <v>4.3999999999999924</v>
      </c>
      <c r="B90" s="3">
        <f>MAX(B89+C89*t,0)</f>
        <v>0</v>
      </c>
      <c r="C90" s="3">
        <f>IF(Таблица1[[#This Row],[Координата, м]]&gt;0,C89+D89*t,0)</f>
        <v>0</v>
      </c>
      <c r="D90" s="4">
        <f>IF(Таблица1[[#This Row],[Координата, м]]&gt;0,-g+k*rho*Таблица1[[#This Row],[Скорость, м/с]]^2/(2*S),0)</f>
        <v>0</v>
      </c>
    </row>
    <row r="91" spans="1:4" x14ac:dyDescent="0.25">
      <c r="A91" s="2">
        <f>A90+t</f>
        <v>4.4499999999999922</v>
      </c>
      <c r="B91" s="3">
        <f>MAX(B90+C90*t,0)</f>
        <v>0</v>
      </c>
      <c r="C91" s="3">
        <f>IF(Таблица1[[#This Row],[Координата, м]]&gt;0,C90+D90*t,0)</f>
        <v>0</v>
      </c>
      <c r="D91" s="4">
        <f>IF(Таблица1[[#This Row],[Координата, м]]&gt;0,-g+k*rho*Таблица1[[#This Row],[Скорость, м/с]]^2/(2*S),0)</f>
        <v>0</v>
      </c>
    </row>
    <row r="92" spans="1:4" x14ac:dyDescent="0.25">
      <c r="A92" s="2">
        <f>A91+t</f>
        <v>4.499999999999992</v>
      </c>
      <c r="B92" s="3">
        <f>MAX(B91+C91*t,0)</f>
        <v>0</v>
      </c>
      <c r="C92" s="3">
        <f>IF(Таблица1[[#This Row],[Координата, м]]&gt;0,C91+D91*t,0)</f>
        <v>0</v>
      </c>
      <c r="D92" s="4">
        <f>IF(Таблица1[[#This Row],[Координата, м]]&gt;0,-g+k*rho*Таблица1[[#This Row],[Скорость, м/с]]^2/(2*S),0)</f>
        <v>0</v>
      </c>
    </row>
    <row r="93" spans="1:4" x14ac:dyDescent="0.25">
      <c r="A93" s="2">
        <f>A92+t</f>
        <v>4.5499999999999918</v>
      </c>
      <c r="B93" s="3">
        <f>MAX(B92+C92*t,0)</f>
        <v>0</v>
      </c>
      <c r="C93" s="3">
        <f>IF(Таблица1[[#This Row],[Координата, м]]&gt;0,C92+D92*t,0)</f>
        <v>0</v>
      </c>
      <c r="D93" s="4">
        <f>IF(Таблица1[[#This Row],[Координата, м]]&gt;0,-g+k*rho*Таблица1[[#This Row],[Скорость, м/с]]^2/(2*S),0)</f>
        <v>0</v>
      </c>
    </row>
    <row r="94" spans="1:4" x14ac:dyDescent="0.25">
      <c r="A94" s="2">
        <f>A93+t</f>
        <v>4.5999999999999917</v>
      </c>
      <c r="B94" s="3">
        <f>MAX(B93+C93*t,0)</f>
        <v>0</v>
      </c>
      <c r="C94" s="3">
        <f>IF(Таблица1[[#This Row],[Координата, м]]&gt;0,C93+D93*t,0)</f>
        <v>0</v>
      </c>
      <c r="D94" s="4">
        <f>IF(Таблица1[[#This Row],[Координата, м]]&gt;0,-g+k*rho*Таблица1[[#This Row],[Скорость, м/с]]^2/(2*S),0)</f>
        <v>0</v>
      </c>
    </row>
    <row r="95" spans="1:4" x14ac:dyDescent="0.25">
      <c r="A95" s="2">
        <f>A94+t</f>
        <v>4.6499999999999915</v>
      </c>
      <c r="B95" s="3">
        <f>MAX(B94+C94*t,0)</f>
        <v>0</v>
      </c>
      <c r="C95" s="3">
        <f>IF(Таблица1[[#This Row],[Координата, м]]&gt;0,C94+D94*t,0)</f>
        <v>0</v>
      </c>
      <c r="D95" s="4">
        <f>IF(Таблица1[[#This Row],[Координата, м]]&gt;0,-g+k*rho*Таблица1[[#This Row],[Скорость, м/с]]^2/(2*S),0)</f>
        <v>0</v>
      </c>
    </row>
    <row r="96" spans="1:4" x14ac:dyDescent="0.25">
      <c r="A96" s="2">
        <f>A95+t</f>
        <v>4.6999999999999913</v>
      </c>
      <c r="B96" s="3">
        <f>MAX(B95+C95*t,0)</f>
        <v>0</v>
      </c>
      <c r="C96" s="3">
        <f>IF(Таблица1[[#This Row],[Координата, м]]&gt;0,C95+D95*t,0)</f>
        <v>0</v>
      </c>
      <c r="D96" s="4">
        <f>IF(Таблица1[[#This Row],[Координата, м]]&gt;0,-g+k*rho*Таблица1[[#This Row],[Скорость, м/с]]^2/(2*S),0)</f>
        <v>0</v>
      </c>
    </row>
    <row r="97" spans="1:4" x14ac:dyDescent="0.25">
      <c r="A97" s="2">
        <f>A96+t</f>
        <v>4.7499999999999911</v>
      </c>
      <c r="B97" s="3">
        <f>MAX(B96+C96*t,0)</f>
        <v>0</v>
      </c>
      <c r="C97" s="3">
        <f>IF(Таблица1[[#This Row],[Координата, м]]&gt;0,C96+D96*t,0)</f>
        <v>0</v>
      </c>
      <c r="D97" s="4">
        <f>IF(Таблица1[[#This Row],[Координата, м]]&gt;0,-g+k*rho*Таблица1[[#This Row],[Скорость, м/с]]^2/(2*S),0)</f>
        <v>0</v>
      </c>
    </row>
    <row r="98" spans="1:4" x14ac:dyDescent="0.25">
      <c r="A98" s="2">
        <f>A97+t</f>
        <v>4.7999999999999909</v>
      </c>
      <c r="B98" s="3">
        <f>MAX(B97+C97*t,0)</f>
        <v>0</v>
      </c>
      <c r="C98" s="3">
        <f>IF(Таблица1[[#This Row],[Координата, м]]&gt;0,C97+D97*t,0)</f>
        <v>0</v>
      </c>
      <c r="D98" s="4">
        <f>IF(Таблица1[[#This Row],[Координата, м]]&gt;0,-g+k*rho*Таблица1[[#This Row],[Скорость, м/с]]^2/(2*S),0)</f>
        <v>0</v>
      </c>
    </row>
    <row r="99" spans="1:4" x14ac:dyDescent="0.25">
      <c r="A99" s="2">
        <f>A98+t</f>
        <v>4.8499999999999908</v>
      </c>
      <c r="B99" s="3">
        <f>MAX(B98+C98*t,0)</f>
        <v>0</v>
      </c>
      <c r="C99" s="3">
        <f>IF(Таблица1[[#This Row],[Координата, м]]&gt;0,C98+D98*t,0)</f>
        <v>0</v>
      </c>
      <c r="D99" s="4">
        <f>IF(Таблица1[[#This Row],[Координата, м]]&gt;0,-g+k*rho*Таблица1[[#This Row],[Скорость, м/с]]^2/(2*S),0)</f>
        <v>0</v>
      </c>
    </row>
    <row r="100" spans="1:4" x14ac:dyDescent="0.25">
      <c r="A100" s="2">
        <f>A99+t</f>
        <v>4.8999999999999906</v>
      </c>
      <c r="B100" s="3">
        <f>MAX(B99+C99*t,0)</f>
        <v>0</v>
      </c>
      <c r="C100" s="3">
        <f>IF(Таблица1[[#This Row],[Координата, м]]&gt;0,C99+D99*t,0)</f>
        <v>0</v>
      </c>
      <c r="D100" s="4">
        <f>IF(Таблица1[[#This Row],[Координата, м]]&gt;0,-g+k*rho*Таблица1[[#This Row],[Скорость, м/с]]^2/(2*S),0)</f>
        <v>0</v>
      </c>
    </row>
    <row r="101" spans="1:4" x14ac:dyDescent="0.25">
      <c r="A101" s="5">
        <f>A100+t</f>
        <v>4.9499999999999904</v>
      </c>
      <c r="B101" s="3">
        <f>MAX(B100+C100*t,0)</f>
        <v>0</v>
      </c>
      <c r="C101" s="3">
        <f>IF(Таблица1[[#This Row],[Координата, м]]&gt;0,C100+D100*t,0)</f>
        <v>0</v>
      </c>
      <c r="D101" s="4">
        <f>IF(Таблица1[[#This Row],[Координата, м]]&gt;0,-g+k*rho*Таблица1[[#This Row],[Скорость, м/с]]^2/(2*S),0)</f>
        <v>0</v>
      </c>
    </row>
    <row r="102" spans="1:4" x14ac:dyDescent="0.25">
      <c r="A102" s="5">
        <f>A101+t</f>
        <v>4.9999999999999902</v>
      </c>
      <c r="B102" s="3">
        <f>MAX(B101+C101*t,0)</f>
        <v>0</v>
      </c>
      <c r="C102" s="3">
        <f>IF(Таблица1[[#This Row],[Координата, м]]&gt;0,C101+D101*t,0)</f>
        <v>0</v>
      </c>
      <c r="D102" s="4">
        <f>IF(Таблица1[[#This Row],[Координата, м]]&gt;0,-g+k*rho*Таблица1[[#This Row],[Скорость, м/с]]^2/(2*S),0)</f>
        <v>0</v>
      </c>
    </row>
  </sheetData>
  <mergeCells count="3">
    <mergeCell ref="F1:H1"/>
    <mergeCell ref="F37:H37"/>
    <mergeCell ref="F38:H38"/>
  </mergeCells>
  <pageMargins left="0.7" right="0.7" top="0.75" bottom="0.75" header="0.3" footer="0.3"/>
  <pageSetup paperSize="9" orientation="landscape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g</vt:lpstr>
      <vt:lpstr>h</vt:lpstr>
      <vt:lpstr>h0</vt:lpstr>
      <vt:lpstr>k</vt:lpstr>
      <vt:lpstr>m</vt:lpstr>
      <vt:lpstr>rho</vt:lpstr>
      <vt:lpstr>S</vt:lpstr>
      <vt:lpstr>t</vt:lpstr>
      <vt:lpstr>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cp:lastPrinted>2018-10-14T22:54:25Z</cp:lastPrinted>
  <dcterms:created xsi:type="dcterms:W3CDTF">2018-10-14T22:11:51Z</dcterms:created>
  <dcterms:modified xsi:type="dcterms:W3CDTF">2018-10-14T22:58:55Z</dcterms:modified>
</cp:coreProperties>
</file>