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ek\Desktop\"/>
    </mc:Choice>
  </mc:AlternateContent>
  <xr:revisionPtr revIDLastSave="0" documentId="8_{5C291EB7-F44F-43D3-AF89-5F2D0321E388}" xr6:coauthVersionLast="40" xr6:coauthVersionMax="40" xr10:uidLastSave="{00000000-0000-0000-0000-000000000000}"/>
  <bookViews>
    <workbookView xWindow="-120" yWindow="-120" windowWidth="29040" windowHeight="15840" activeTab="3" xr2:uid="{E878DBE4-72C7-4619-9150-4447E52A35B0}"/>
  </bookViews>
  <sheets>
    <sheet name="Ведомость" sheetId="1" r:id="rId1"/>
    <sheet name="Сведения о стаже сотрудников" sheetId="2" r:id="rId2"/>
    <sheet name="Тарифные ставки" sheetId="3" r:id="rId3"/>
    <sheet name="Налоги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4" l="1"/>
  <c r="I7" i="4"/>
  <c r="I10" i="4"/>
  <c r="I11" i="4"/>
  <c r="I3" i="4"/>
  <c r="H11" i="4"/>
  <c r="D12" i="4"/>
  <c r="E12" i="4" s="1"/>
  <c r="G12" i="4" s="1"/>
  <c r="H12" i="4" s="1"/>
  <c r="D11" i="4"/>
  <c r="E11" i="4" s="1"/>
  <c r="G11" i="4" s="1"/>
  <c r="D10" i="4"/>
  <c r="E10" i="4" s="1"/>
  <c r="G10" i="4" s="1"/>
  <c r="H10" i="4" s="1"/>
  <c r="D9" i="4"/>
  <c r="E9" i="4" s="1"/>
  <c r="G9" i="4" s="1"/>
  <c r="H9" i="4" s="1"/>
  <c r="D8" i="4"/>
  <c r="E8" i="4" s="1"/>
  <c r="G8" i="4" s="1"/>
  <c r="H8" i="4" s="1"/>
  <c r="D7" i="4"/>
  <c r="E7" i="4" s="1"/>
  <c r="G7" i="4" s="1"/>
  <c r="H7" i="4" s="1"/>
  <c r="D6" i="4"/>
  <c r="E6" i="4" s="1"/>
  <c r="G6" i="4" s="1"/>
  <c r="H6" i="4" s="1"/>
  <c r="D5" i="4"/>
  <c r="E5" i="4" s="1"/>
  <c r="G5" i="4" s="1"/>
  <c r="H5" i="4" s="1"/>
  <c r="D4" i="4"/>
  <c r="E4" i="4" s="1"/>
  <c r="G4" i="4" s="1"/>
  <c r="H4" i="4" s="1"/>
  <c r="D3" i="4"/>
  <c r="E3" i="4" s="1"/>
  <c r="G3" i="4" s="1"/>
  <c r="H3" i="4" s="1"/>
  <c r="D4" i="3"/>
  <c r="E4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3" i="3"/>
  <c r="E3" i="3" s="1"/>
  <c r="D4" i="2"/>
  <c r="D5" i="2"/>
  <c r="D6" i="2"/>
  <c r="D7" i="2"/>
  <c r="D8" i="2"/>
  <c r="D9" i="2"/>
  <c r="D10" i="2"/>
  <c r="D11" i="2"/>
  <c r="D12" i="2"/>
  <c r="D3" i="2"/>
  <c r="E20" i="1"/>
  <c r="E17" i="1"/>
  <c r="F5" i="1"/>
  <c r="F6" i="1"/>
  <c r="F7" i="1"/>
  <c r="F8" i="1"/>
  <c r="F9" i="1"/>
  <c r="F10" i="1"/>
  <c r="F11" i="1"/>
  <c r="F12" i="1"/>
  <c r="F13" i="1"/>
  <c r="F14" i="1"/>
  <c r="F15" i="1"/>
  <c r="F4" i="1"/>
  <c r="E5" i="1"/>
  <c r="E6" i="1"/>
  <c r="E7" i="1"/>
  <c r="E8" i="1"/>
  <c r="E9" i="1"/>
  <c r="E10" i="1"/>
  <c r="E11" i="1"/>
  <c r="E12" i="1"/>
  <c r="E13" i="1"/>
  <c r="E14" i="1"/>
  <c r="E15" i="1"/>
  <c r="E4" i="1"/>
  <c r="I9" i="4" l="1"/>
  <c r="I5" i="4"/>
  <c r="I12" i="4"/>
  <c r="I8" i="4"/>
  <c r="I4" i="4"/>
</calcChain>
</file>

<file path=xl/sharedStrings.xml><?xml version="1.0" encoding="utf-8"?>
<sst xmlns="http://schemas.openxmlformats.org/spreadsheetml/2006/main" count="229" uniqueCount="57">
  <si>
    <t>№</t>
  </si>
  <si>
    <t>Месяц</t>
  </si>
  <si>
    <t>Отчетный год</t>
  </si>
  <si>
    <t>Отклонение от плана</t>
  </si>
  <si>
    <t>план</t>
  </si>
  <si>
    <t>фактически</t>
  </si>
  <si>
    <t>выполнение, %</t>
  </si>
  <si>
    <t>i</t>
  </si>
  <si>
    <t>Mi</t>
  </si>
  <si>
    <t>Pi</t>
  </si>
  <si>
    <t>Fi</t>
  </si>
  <si>
    <t>Vi</t>
  </si>
  <si>
    <t>Oi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</si>
  <si>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</si>
  <si>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</si>
  <si>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</si>
  <si>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</si>
  <si>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</si>
  <si>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</si>
  <si>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</si>
  <si>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</si>
  <si>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</si>
  <si>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</si>
  <si>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</si>
  <si>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</si>
  <si>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Среднее</t>
  </si>
  <si>
    <t xml:space="preserve">Максимум </t>
  </si>
  <si>
    <t>Сведения о стаже сотрудников фирмы "Рога и Копыта"</t>
  </si>
  <si>
    <t>ФИО</t>
  </si>
  <si>
    <t>Должность</t>
  </si>
  <si>
    <t>Дата приема на работу</t>
  </si>
  <si>
    <t>Стаж</t>
  </si>
  <si>
    <t>Иванов И.И</t>
  </si>
  <si>
    <t>Петров П.П.</t>
  </si>
  <si>
    <t>Сидоров С.С.</t>
  </si>
  <si>
    <t>Кошкин К.К.</t>
  </si>
  <si>
    <t>Мышкин М.М.</t>
  </si>
  <si>
    <t>Мошкин М.М.</t>
  </si>
  <si>
    <t>Собакин С.С.</t>
  </si>
  <si>
    <t>Лосев Л.Л.</t>
  </si>
  <si>
    <t>Гусев Г.Г</t>
  </si>
  <si>
    <t>Волков В.В.</t>
  </si>
  <si>
    <t>Директор</t>
  </si>
  <si>
    <t>Водитель</t>
  </si>
  <si>
    <t>Инженер</t>
  </si>
  <si>
    <t>Гл.Бух</t>
  </si>
  <si>
    <t>Охранник</t>
  </si>
  <si>
    <t>Техник</t>
  </si>
  <si>
    <t>Психолог</t>
  </si>
  <si>
    <t>Снабженец</t>
  </si>
  <si>
    <t>5 сентября 2006 г.</t>
  </si>
  <si>
    <t>Тарифные ставки</t>
  </si>
  <si>
    <t>Заработная плата сотрудников фирмы "Рога и Копыта"</t>
  </si>
  <si>
    <t>Налог</t>
  </si>
  <si>
    <t>Заработная плата</t>
  </si>
  <si>
    <t>Ставка</t>
  </si>
  <si>
    <t>Начисления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</si>
</sst>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6" formatCode="[$-F800]dddd\,\ mmmm\ dd\,\ yyyy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166" fontId="0" fillId="0" borderId="1" xfId="0" applyNumberFormat="1" applyBorder="1"/>
    <xf numFmtId="1" fontId="0" fillId="0" borderId="1" xfId="0" applyNumberFormat="1" applyBorder="1"/>
    <xf numFmtId="0" fontId="0" fillId="0" borderId="2" xfId="0" applyBorder="1"/>
    <xf numFmtId="0" fontId="2" fillId="0" borderId="0" xfId="0" applyFont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B8493-0839-43FA-9AFB-0C9CF451ED6C}">
  <dimension ref="A1:M178"/>
  <sheetViews>
    <sheetView workbookViewId="0">
      <selection activeCell="E22" sqref="E22"/>
    </sheetView>
  </sheetViews>
  <sheetFormatPr defaultRowHeight="15" x14ac:dyDescent="0.25"/>
  <cols>
    <col min="3" max="3" width="10.5703125" bestFit="1" customWidth="1"/>
    <col min="4" max="4" width="11.5703125" customWidth="1"/>
    <col min="5" max="5" width="15.7109375" customWidth="1"/>
    <col min="6" max="6" width="21.5703125" customWidth="1"/>
  </cols>
  <sheetData>
    <row r="1" spans="1:13" ht="59.25" customHeight="1" x14ac:dyDescent="0.25">
      <c r="A1" s="8" t="s">
        <v>0</v>
      </c>
      <c r="B1" s="8" t="s">
        <v>1</v>
      </c>
      <c r="C1" s="8" t="s">
        <v>2</v>
      </c>
      <c r="D1" s="8"/>
      <c r="E1" s="8"/>
      <c r="F1" s="8" t="s">
        <v>3</v>
      </c>
      <c r="G1" s="1"/>
      <c r="H1" s="1"/>
      <c r="I1" s="1"/>
      <c r="J1" s="1"/>
      <c r="K1" s="1"/>
      <c r="L1" s="1"/>
      <c r="M1" s="1"/>
    </row>
    <row r="2" spans="1:13" x14ac:dyDescent="0.25">
      <c r="A2" s="9"/>
      <c r="B2" s="8"/>
      <c r="C2" s="10" t="s">
        <v>4</v>
      </c>
      <c r="D2" s="10" t="s">
        <v>5</v>
      </c>
      <c r="E2" s="10" t="s">
        <v>6</v>
      </c>
      <c r="F2" s="8"/>
      <c r="G2" s="1"/>
      <c r="H2" s="1"/>
      <c r="I2" s="1"/>
      <c r="J2" s="1"/>
      <c r="K2" s="1"/>
      <c r="L2" s="1"/>
      <c r="M2" s="1"/>
    </row>
    <row r="3" spans="1:13" x14ac:dyDescent="0.25">
      <c r="A3" s="10" t="s">
        <v>7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"/>
      <c r="H3" s="1"/>
      <c r="I3" s="1"/>
      <c r="J3" s="1"/>
      <c r="K3" s="1"/>
      <c r="L3" s="1"/>
      <c r="M3" s="1"/>
    </row>
    <row r="4" spans="1:13" x14ac:dyDescent="0.25">
      <c r="A4" s="4">
        <v>1</v>
      </c>
      <c r="B4" s="4" t="s">
        <v>13</v>
      </c>
      <c r="C4" s="5">
        <v>7800</v>
      </c>
      <c r="D4" s="5">
        <v>8500</v>
      </c>
      <c r="E4" s="6">
        <f>D4/C4</f>
        <v>1.0897435897435896</v>
      </c>
      <c r="F4" s="5">
        <f>D4-C4</f>
        <v>700</v>
      </c>
      <c r="G4" s="1"/>
      <c r="H4" s="1"/>
      <c r="I4" s="1"/>
      <c r="J4" s="1"/>
      <c r="K4" s="1"/>
      <c r="L4" s="1"/>
      <c r="M4" s="1"/>
    </row>
    <row r="5" spans="1:13" x14ac:dyDescent="0.25">
      <c r="A5" s="4">
        <v>2</v>
      </c>
      <c r="B5" s="4" t="s">
        <v>14</v>
      </c>
      <c r="C5" s="5">
        <v>3560</v>
      </c>
      <c r="D5" s="5">
        <v>2700</v>
      </c>
      <c r="E5" s="6">
        <f t="shared" ref="E5:E15" si="0">D5/C5</f>
        <v>0.7584269662921348</v>
      </c>
      <c r="F5" s="5">
        <f t="shared" ref="F5:F15" si="1">D5-C5</f>
        <v>-860</v>
      </c>
      <c r="G5" s="1"/>
      <c r="H5" s="1"/>
      <c r="I5" s="1"/>
      <c r="J5" s="1"/>
      <c r="K5" s="1"/>
      <c r="L5" s="1"/>
      <c r="M5" s="1"/>
    </row>
    <row r="6" spans="1:13" x14ac:dyDescent="0.25">
      <c r="A6" s="4">
        <v>3</v>
      </c>
      <c r="B6" s="4" t="s">
        <v>15</v>
      </c>
      <c r="C6" s="5">
        <v>8900</v>
      </c>
      <c r="D6" s="5">
        <v>7800</v>
      </c>
      <c r="E6" s="6">
        <f t="shared" si="0"/>
        <v>0.8764044943820225</v>
      </c>
      <c r="F6" s="5">
        <f t="shared" si="1"/>
        <v>-1100</v>
      </c>
      <c r="G6" s="1"/>
      <c r="H6" s="1"/>
      <c r="I6" s="1"/>
      <c r="J6" s="1"/>
      <c r="K6" s="1"/>
      <c r="L6" s="1"/>
      <c r="M6" s="1"/>
    </row>
    <row r="7" spans="1:13" x14ac:dyDescent="0.25">
      <c r="A7" s="4">
        <v>4</v>
      </c>
      <c r="B7" s="4" t="s">
        <v>16</v>
      </c>
      <c r="C7" s="5">
        <v>5460</v>
      </c>
      <c r="D7" s="5">
        <v>4590</v>
      </c>
      <c r="E7" s="6">
        <f t="shared" si="0"/>
        <v>0.84065934065934067</v>
      </c>
      <c r="F7" s="5">
        <f t="shared" si="1"/>
        <v>-870</v>
      </c>
      <c r="G7" s="1"/>
      <c r="H7" s="1"/>
      <c r="I7" s="1"/>
      <c r="J7" s="1"/>
      <c r="K7" s="1"/>
      <c r="L7" s="1"/>
      <c r="M7" s="1"/>
    </row>
    <row r="8" spans="1:13" x14ac:dyDescent="0.25">
      <c r="A8" s="4">
        <v>5</v>
      </c>
      <c r="B8" s="4" t="s">
        <v>17</v>
      </c>
      <c r="C8" s="5">
        <v>6570</v>
      </c>
      <c r="D8" s="5">
        <v>7650</v>
      </c>
      <c r="E8" s="6">
        <f t="shared" si="0"/>
        <v>1.1643835616438356</v>
      </c>
      <c r="F8" s="5">
        <f t="shared" si="1"/>
        <v>1080</v>
      </c>
      <c r="G8" s="1"/>
      <c r="H8" s="1"/>
      <c r="I8" s="1"/>
      <c r="J8" s="1"/>
      <c r="K8" s="1"/>
      <c r="L8" s="1"/>
      <c r="M8" s="1"/>
    </row>
    <row r="9" spans="1:13" x14ac:dyDescent="0.25">
      <c r="A9" s="4">
        <v>6</v>
      </c>
      <c r="B9" s="4" t="s">
        <v>18</v>
      </c>
      <c r="C9" s="5">
        <v>6540</v>
      </c>
      <c r="D9" s="5">
        <v>5670</v>
      </c>
      <c r="E9" s="6">
        <f t="shared" si="0"/>
        <v>0.8669724770642202</v>
      </c>
      <c r="F9" s="5">
        <f t="shared" si="1"/>
        <v>-870</v>
      </c>
      <c r="G9" s="1"/>
      <c r="H9" s="1"/>
      <c r="I9" s="1"/>
      <c r="J9" s="1"/>
      <c r="K9" s="1"/>
      <c r="L9" s="1"/>
      <c r="M9" s="1"/>
    </row>
    <row r="10" spans="1:13" x14ac:dyDescent="0.25">
      <c r="A10" s="4">
        <v>7</v>
      </c>
      <c r="B10" s="4" t="s">
        <v>19</v>
      </c>
      <c r="C10" s="5">
        <v>4900</v>
      </c>
      <c r="D10" s="5">
        <v>5430</v>
      </c>
      <c r="E10" s="6">
        <f t="shared" si="0"/>
        <v>1.1081632653061224</v>
      </c>
      <c r="F10" s="5">
        <f t="shared" si="1"/>
        <v>530</v>
      </c>
      <c r="G10" s="1"/>
      <c r="H10" s="1"/>
      <c r="I10" s="1"/>
      <c r="J10" s="1"/>
      <c r="K10" s="1"/>
      <c r="L10" s="1"/>
      <c r="M10" s="1"/>
    </row>
    <row r="11" spans="1:13" x14ac:dyDescent="0.25">
      <c r="A11" s="4">
        <v>8</v>
      </c>
      <c r="B11" s="4" t="s">
        <v>20</v>
      </c>
      <c r="C11" s="5">
        <v>7890</v>
      </c>
      <c r="D11" s="5">
        <v>8700</v>
      </c>
      <c r="E11" s="6">
        <f t="shared" si="0"/>
        <v>1.102661596958175</v>
      </c>
      <c r="F11" s="5">
        <f t="shared" si="1"/>
        <v>810</v>
      </c>
      <c r="G11" s="1"/>
      <c r="H11" s="1"/>
      <c r="I11" s="1"/>
      <c r="J11" s="1"/>
      <c r="K11" s="1"/>
      <c r="L11" s="1"/>
      <c r="M11" s="1"/>
    </row>
    <row r="12" spans="1:13" x14ac:dyDescent="0.25">
      <c r="A12" s="4">
        <v>9</v>
      </c>
      <c r="B12" s="4" t="s">
        <v>21</v>
      </c>
      <c r="C12" s="5">
        <v>6540</v>
      </c>
      <c r="D12" s="5">
        <v>6500</v>
      </c>
      <c r="E12" s="6">
        <f t="shared" si="0"/>
        <v>0.99388379204892963</v>
      </c>
      <c r="F12" s="5">
        <f t="shared" si="1"/>
        <v>-40</v>
      </c>
      <c r="G12" s="1"/>
      <c r="H12" s="1"/>
      <c r="I12" s="1"/>
      <c r="J12" s="1"/>
      <c r="K12" s="1"/>
      <c r="L12" s="1"/>
      <c r="M12" s="1"/>
    </row>
    <row r="13" spans="1:13" x14ac:dyDescent="0.25">
      <c r="A13" s="4">
        <v>10</v>
      </c>
      <c r="B13" s="4" t="s">
        <v>22</v>
      </c>
      <c r="C13" s="5">
        <v>6540</v>
      </c>
      <c r="D13" s="5">
        <v>6570</v>
      </c>
      <c r="E13" s="6">
        <f t="shared" si="0"/>
        <v>1.0045871559633028</v>
      </c>
      <c r="F13" s="5">
        <f t="shared" si="1"/>
        <v>30</v>
      </c>
      <c r="G13" s="1"/>
      <c r="H13" s="1"/>
      <c r="I13" s="1"/>
      <c r="J13" s="1"/>
      <c r="K13" s="1"/>
      <c r="L13" s="1"/>
      <c r="M13" s="1"/>
    </row>
    <row r="14" spans="1:13" x14ac:dyDescent="0.25">
      <c r="A14" s="4">
        <v>11</v>
      </c>
      <c r="B14" s="4" t="s">
        <v>23</v>
      </c>
      <c r="C14" s="5">
        <v>6540</v>
      </c>
      <c r="D14" s="5">
        <v>6520</v>
      </c>
      <c r="E14" s="6">
        <f t="shared" si="0"/>
        <v>0.99694189602446481</v>
      </c>
      <c r="F14" s="5">
        <f t="shared" si="1"/>
        <v>-20</v>
      </c>
      <c r="G14" s="1"/>
      <c r="H14" s="1"/>
      <c r="I14" s="1"/>
      <c r="J14" s="1"/>
      <c r="K14" s="1"/>
      <c r="L14" s="1"/>
      <c r="M14" s="1"/>
    </row>
    <row r="15" spans="1:13" x14ac:dyDescent="0.25">
      <c r="A15" s="4">
        <v>12</v>
      </c>
      <c r="B15" s="4" t="s">
        <v>24</v>
      </c>
      <c r="C15" s="5">
        <v>8900</v>
      </c>
      <c r="D15" s="5">
        <v>10000</v>
      </c>
      <c r="E15" s="6">
        <f t="shared" si="0"/>
        <v>1.1235955056179776</v>
      </c>
      <c r="F15" s="5">
        <f t="shared" si="1"/>
        <v>1100</v>
      </c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7" t="s">
        <v>26</v>
      </c>
      <c r="E17" s="11">
        <f>MAX(E4:E15)</f>
        <v>1.1643835616438356</v>
      </c>
      <c r="F17" s="3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7"/>
      <c r="E18" s="3"/>
      <c r="F18" s="3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3" t="s">
        <v>25</v>
      </c>
      <c r="E20" s="11">
        <f>AVERAGE(E4:E15)</f>
        <v>0.99386863680867632</v>
      </c>
      <c r="F20" s="3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3"/>
      <c r="E21" s="3"/>
      <c r="F21" s="3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</sheetData>
  <mergeCells count="8">
    <mergeCell ref="D20:D21"/>
    <mergeCell ref="E20:F21"/>
    <mergeCell ref="A1:A2"/>
    <mergeCell ref="B1:B2"/>
    <mergeCell ref="F1:F2"/>
    <mergeCell ref="C1:E1"/>
    <mergeCell ref="E17:F18"/>
    <mergeCell ref="D17:D1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03C2-1D60-4567-AACF-E09ACB35E85D}">
  <dimension ref="A1:H12"/>
  <sheetViews>
    <sheetView workbookViewId="0">
      <selection sqref="A1:H1"/>
    </sheetView>
  </sheetViews>
  <sheetFormatPr defaultRowHeight="15" x14ac:dyDescent="0.25"/>
  <cols>
    <col min="1" max="1" width="18.42578125" customWidth="1"/>
    <col min="2" max="2" width="16.5703125" customWidth="1"/>
    <col min="3" max="3" width="16.42578125" customWidth="1"/>
  </cols>
  <sheetData>
    <row r="1" spans="1:8" x14ac:dyDescent="0.25">
      <c r="A1" s="2" t="s">
        <v>27</v>
      </c>
      <c r="B1" s="2"/>
      <c r="C1" s="2"/>
      <c r="D1" s="2"/>
      <c r="E1" s="2"/>
      <c r="F1" s="2"/>
      <c r="G1" s="2"/>
      <c r="H1" s="2"/>
    </row>
    <row r="2" spans="1:8" ht="63.75" customHeight="1" x14ac:dyDescent="0.25">
      <c r="A2" s="12" t="s">
        <v>28</v>
      </c>
      <c r="B2" s="12" t="s">
        <v>29</v>
      </c>
      <c r="C2" s="13" t="s">
        <v>30</v>
      </c>
      <c r="D2" s="12" t="s">
        <v>31</v>
      </c>
    </row>
    <row r="3" spans="1:8" x14ac:dyDescent="0.25">
      <c r="A3" s="14" t="s">
        <v>32</v>
      </c>
      <c r="B3" s="14" t="s">
        <v>42</v>
      </c>
      <c r="C3" s="15">
        <v>37622</v>
      </c>
      <c r="D3" s="16">
        <f ca="1">YEAR(TODAY()-C3-1900)</f>
        <v>1910</v>
      </c>
    </row>
    <row r="4" spans="1:8" x14ac:dyDescent="0.25">
      <c r="A4" s="14" t="s">
        <v>33</v>
      </c>
      <c r="B4" s="14" t="s">
        <v>43</v>
      </c>
      <c r="C4" s="15">
        <v>37289</v>
      </c>
      <c r="D4" s="16">
        <f t="shared" ref="D4:D12" ca="1" si="0">YEAR(TODAY()-C4-1900)</f>
        <v>1911</v>
      </c>
    </row>
    <row r="5" spans="1:8" x14ac:dyDescent="0.25">
      <c r="A5" s="14" t="s">
        <v>34</v>
      </c>
      <c r="B5" s="14" t="s">
        <v>44</v>
      </c>
      <c r="C5" s="15">
        <v>37045</v>
      </c>
      <c r="D5" s="16">
        <f t="shared" ca="1" si="0"/>
        <v>1912</v>
      </c>
    </row>
    <row r="6" spans="1:8" x14ac:dyDescent="0.25">
      <c r="A6" s="14" t="s">
        <v>35</v>
      </c>
      <c r="B6" s="14" t="s">
        <v>45</v>
      </c>
      <c r="C6" s="15" t="s">
        <v>50</v>
      </c>
      <c r="D6" s="16" t="e">
        <f t="shared" ca="1" si="0"/>
        <v>#VALUE!</v>
      </c>
    </row>
    <row r="7" spans="1:8" x14ac:dyDescent="0.25">
      <c r="A7" s="14" t="s">
        <v>36</v>
      </c>
      <c r="B7" s="14" t="s">
        <v>46</v>
      </c>
      <c r="C7" s="15">
        <v>39661</v>
      </c>
      <c r="D7" s="16">
        <f t="shared" ca="1" si="0"/>
        <v>1905</v>
      </c>
    </row>
    <row r="8" spans="1:8" x14ac:dyDescent="0.25">
      <c r="A8" s="14" t="s">
        <v>37</v>
      </c>
      <c r="B8" s="14" t="s">
        <v>44</v>
      </c>
      <c r="C8" s="15">
        <v>38690</v>
      </c>
      <c r="D8" s="16">
        <f t="shared" ca="1" si="0"/>
        <v>1908</v>
      </c>
    </row>
    <row r="9" spans="1:8" x14ac:dyDescent="0.25">
      <c r="A9" s="14" t="s">
        <v>38</v>
      </c>
      <c r="B9" s="14" t="s">
        <v>47</v>
      </c>
      <c r="C9" s="15">
        <v>39392</v>
      </c>
      <c r="D9" s="16">
        <f t="shared" ca="1" si="0"/>
        <v>1906</v>
      </c>
    </row>
    <row r="10" spans="1:8" x14ac:dyDescent="0.25">
      <c r="A10" s="14" t="s">
        <v>39</v>
      </c>
      <c r="B10" s="14" t="s">
        <v>48</v>
      </c>
      <c r="C10" s="15">
        <v>38456</v>
      </c>
      <c r="D10" s="16">
        <f t="shared" ca="1" si="0"/>
        <v>1908</v>
      </c>
    </row>
    <row r="11" spans="1:8" x14ac:dyDescent="0.25">
      <c r="A11" s="14" t="s">
        <v>40</v>
      </c>
      <c r="B11" s="14" t="s">
        <v>47</v>
      </c>
      <c r="C11" s="15">
        <v>38193</v>
      </c>
      <c r="D11" s="16">
        <f t="shared" ca="1" si="0"/>
        <v>1909</v>
      </c>
    </row>
    <row r="12" spans="1:8" x14ac:dyDescent="0.25">
      <c r="A12" s="14" t="s">
        <v>41</v>
      </c>
      <c r="B12" s="14" t="s">
        <v>49</v>
      </c>
      <c r="C12" s="15">
        <v>37013</v>
      </c>
      <c r="D12" s="16">
        <f t="shared" ca="1" si="0"/>
        <v>1912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C458-ADC6-40F4-A24F-D76C63D9FD67}">
  <dimension ref="A1:E12"/>
  <sheetViews>
    <sheetView workbookViewId="0">
      <selection activeCell="E12" sqref="A2:E12"/>
    </sheetView>
  </sheetViews>
  <sheetFormatPr defaultRowHeight="15" x14ac:dyDescent="0.25"/>
  <cols>
    <col min="1" max="1" width="18.42578125" customWidth="1"/>
    <col min="2" max="2" width="20.140625" customWidth="1"/>
    <col min="3" max="3" width="20" customWidth="1"/>
    <col min="4" max="4" width="13.5703125" customWidth="1"/>
    <col min="5" max="5" width="10.28515625" customWidth="1"/>
  </cols>
  <sheetData>
    <row r="1" spans="1:5" x14ac:dyDescent="0.25">
      <c r="A1" s="17" t="s">
        <v>27</v>
      </c>
      <c r="B1" s="17"/>
      <c r="C1" s="17"/>
      <c r="D1" s="17"/>
    </row>
    <row r="2" spans="1:5" ht="99" x14ac:dyDescent="0.25">
      <c r="A2" s="12" t="s">
        <v>28</v>
      </c>
      <c r="B2" s="12" t="s">
        <v>29</v>
      </c>
      <c r="C2" s="13" t="s">
        <v>30</v>
      </c>
      <c r="D2" s="12" t="s">
        <v>31</v>
      </c>
      <c r="E2" s="12" t="s">
        <v>51</v>
      </c>
    </row>
    <row r="3" spans="1:5" x14ac:dyDescent="0.25">
      <c r="A3" s="14" t="s">
        <v>32</v>
      </c>
      <c r="B3" s="14" t="s">
        <v>42</v>
      </c>
      <c r="C3" s="15">
        <v>37622</v>
      </c>
      <c r="D3" s="16">
        <f ca="1">YEAR(TODAY()-C3)-1900</f>
        <v>16</v>
      </c>
      <c r="E3" s="14">
        <f ca="1">IF(D3&lt;8,1,2)</f>
        <v>2</v>
      </c>
    </row>
    <row r="4" spans="1:5" x14ac:dyDescent="0.25">
      <c r="A4" s="14" t="s">
        <v>33</v>
      </c>
      <c r="B4" s="14" t="s">
        <v>43</v>
      </c>
      <c r="C4" s="15">
        <v>37289</v>
      </c>
      <c r="D4" s="16">
        <f t="shared" ref="D4:D12" ca="1" si="0">YEAR(TODAY()-C4)-1900</f>
        <v>17</v>
      </c>
      <c r="E4" s="14">
        <f t="shared" ref="E4:E12" ca="1" si="1">IF(D4&lt;1,8,2)</f>
        <v>2</v>
      </c>
    </row>
    <row r="5" spans="1:5" x14ac:dyDescent="0.25">
      <c r="A5" s="14" t="s">
        <v>34</v>
      </c>
      <c r="B5" s="14" t="s">
        <v>44</v>
      </c>
      <c r="C5" s="15">
        <v>37045</v>
      </c>
      <c r="D5" s="16">
        <f t="shared" ca="1" si="0"/>
        <v>17</v>
      </c>
      <c r="E5" s="14">
        <f t="shared" ca="1" si="1"/>
        <v>2</v>
      </c>
    </row>
    <row r="6" spans="1:5" x14ac:dyDescent="0.25">
      <c r="A6" s="14" t="s">
        <v>35</v>
      </c>
      <c r="B6" s="14" t="s">
        <v>45</v>
      </c>
      <c r="C6" s="15">
        <v>38965</v>
      </c>
      <c r="D6" s="16">
        <f t="shared" ca="1" si="0"/>
        <v>12</v>
      </c>
      <c r="E6" s="14">
        <f t="shared" ca="1" si="1"/>
        <v>2</v>
      </c>
    </row>
    <row r="7" spans="1:5" x14ac:dyDescent="0.25">
      <c r="A7" s="14" t="s">
        <v>36</v>
      </c>
      <c r="B7" s="14" t="s">
        <v>46</v>
      </c>
      <c r="C7" s="15">
        <v>39661</v>
      </c>
      <c r="D7" s="16">
        <f t="shared" ca="1" si="0"/>
        <v>10</v>
      </c>
      <c r="E7" s="14">
        <f t="shared" ca="1" si="1"/>
        <v>2</v>
      </c>
    </row>
    <row r="8" spans="1:5" x14ac:dyDescent="0.25">
      <c r="A8" s="14" t="s">
        <v>37</v>
      </c>
      <c r="B8" s="14" t="s">
        <v>44</v>
      </c>
      <c r="C8" s="15">
        <v>38690</v>
      </c>
      <c r="D8" s="16">
        <f t="shared" ca="1" si="0"/>
        <v>13</v>
      </c>
      <c r="E8" s="14">
        <f t="shared" ca="1" si="1"/>
        <v>2</v>
      </c>
    </row>
    <row r="9" spans="1:5" x14ac:dyDescent="0.25">
      <c r="A9" s="14" t="s">
        <v>38</v>
      </c>
      <c r="B9" s="14" t="s">
        <v>47</v>
      </c>
      <c r="C9" s="15">
        <v>39392</v>
      </c>
      <c r="D9" s="16">
        <f t="shared" ca="1" si="0"/>
        <v>11</v>
      </c>
      <c r="E9" s="14">
        <f t="shared" ca="1" si="1"/>
        <v>2</v>
      </c>
    </row>
    <row r="10" spans="1:5" x14ac:dyDescent="0.25">
      <c r="A10" s="14" t="s">
        <v>39</v>
      </c>
      <c r="B10" s="14" t="s">
        <v>48</v>
      </c>
      <c r="C10" s="15">
        <v>38456</v>
      </c>
      <c r="D10" s="16">
        <f t="shared" ca="1" si="0"/>
        <v>13</v>
      </c>
      <c r="E10" s="14">
        <f t="shared" ca="1" si="1"/>
        <v>2</v>
      </c>
    </row>
    <row r="11" spans="1:5" x14ac:dyDescent="0.25">
      <c r="A11" s="14" t="s">
        <v>40</v>
      </c>
      <c r="B11" s="14" t="s">
        <v>47</v>
      </c>
      <c r="C11" s="15">
        <v>38193</v>
      </c>
      <c r="D11" s="16">
        <f t="shared" ca="1" si="0"/>
        <v>14</v>
      </c>
      <c r="E11" s="14">
        <f t="shared" ca="1" si="1"/>
        <v>2</v>
      </c>
    </row>
    <row r="12" spans="1:5" x14ac:dyDescent="0.25">
      <c r="A12" s="14" t="s">
        <v>41</v>
      </c>
      <c r="B12" s="14" t="s">
        <v>49</v>
      </c>
      <c r="C12" s="15">
        <v>37013</v>
      </c>
      <c r="D12" s="16">
        <f t="shared" ca="1" si="0"/>
        <v>17</v>
      </c>
      <c r="E12" s="14">
        <f t="shared" ca="1" si="1"/>
        <v>2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ECCE-FD8F-4E4B-ADAC-8F1075C7EDB2}">
  <dimension ref="A1:I12"/>
  <sheetViews>
    <sheetView tabSelected="1" workbookViewId="0">
      <selection activeCell="I3" sqref="I3:I12"/>
    </sheetView>
  </sheetViews>
  <sheetFormatPr defaultRowHeight="15" x14ac:dyDescent="0.25"/>
  <cols>
    <col min="1" max="1" width="18.5703125" customWidth="1"/>
    <col min="2" max="2" width="21.5703125" customWidth="1"/>
    <col min="3" max="3" width="19" customWidth="1"/>
    <col min="4" max="4" width="10.7109375" customWidth="1"/>
    <col min="5" max="5" width="11.85546875" customWidth="1"/>
  </cols>
  <sheetData>
    <row r="1" spans="1:9" x14ac:dyDescent="0.25">
      <c r="A1" s="17" t="s">
        <v>52</v>
      </c>
      <c r="B1" s="17"/>
      <c r="C1" s="17"/>
      <c r="D1" s="17"/>
      <c r="E1" s="17"/>
    </row>
    <row r="2" spans="1:9" ht="100.5" x14ac:dyDescent="0.25">
      <c r="A2" s="12" t="s">
        <v>28</v>
      </c>
      <c r="B2" s="12" t="s">
        <v>29</v>
      </c>
      <c r="C2" s="13" t="s">
        <v>30</v>
      </c>
      <c r="D2" s="12" t="s">
        <v>31</v>
      </c>
      <c r="E2" s="12" t="s">
        <v>51</v>
      </c>
      <c r="F2" s="12" t="s">
        <v>55</v>
      </c>
      <c r="G2" s="12" t="s">
        <v>56</v>
      </c>
      <c r="H2" s="12" t="s">
        <v>53</v>
      </c>
      <c r="I2" s="18" t="s">
        <v>54</v>
      </c>
    </row>
    <row r="3" spans="1:9" x14ac:dyDescent="0.25">
      <c r="A3" s="14" t="s">
        <v>32</v>
      </c>
      <c r="B3" s="14" t="s">
        <v>42</v>
      </c>
      <c r="C3" s="15">
        <v>37622</v>
      </c>
      <c r="D3" s="16">
        <f ca="1">YEAR(TODAY()-C3)-1900</f>
        <v>16</v>
      </c>
      <c r="E3" s="14">
        <f ca="1">IF(D3&lt;8,1,2)</f>
        <v>2</v>
      </c>
      <c r="F3" s="14">
        <v>5000</v>
      </c>
      <c r="G3" s="14">
        <f ca="1">F3*E3</f>
        <v>10000</v>
      </c>
      <c r="H3" s="14">
        <f ca="1">IF(G3&lt;3000,12%,20%)*G3</f>
        <v>2000</v>
      </c>
      <c r="I3">
        <f ca="1">G3-H3</f>
        <v>8000</v>
      </c>
    </row>
    <row r="4" spans="1:9" x14ac:dyDescent="0.25">
      <c r="A4" s="14" t="s">
        <v>33</v>
      </c>
      <c r="B4" s="14" t="s">
        <v>43</v>
      </c>
      <c r="C4" s="15">
        <v>37289</v>
      </c>
      <c r="D4" s="16">
        <f t="shared" ref="D4:D12" ca="1" si="0">YEAR(TODAY()-C4)-1900</f>
        <v>17</v>
      </c>
      <c r="E4" s="14">
        <f t="shared" ref="E4:E5" ca="1" si="1">IF(D4&lt;8,1,2)</f>
        <v>2</v>
      </c>
      <c r="F4" s="14">
        <v>1000</v>
      </c>
      <c r="G4" s="14">
        <f t="shared" ref="G4:G12" ca="1" si="2">F4*E4</f>
        <v>2000</v>
      </c>
      <c r="H4" s="14">
        <f t="shared" ref="H4:H12" ca="1" si="3">IF(G4&lt;3000,12%,20%)*G4</f>
        <v>240</v>
      </c>
      <c r="I4">
        <f t="shared" ref="I4:I12" ca="1" si="4">G4-H4</f>
        <v>1760</v>
      </c>
    </row>
    <row r="5" spans="1:9" x14ac:dyDescent="0.25">
      <c r="A5" s="14" t="s">
        <v>34</v>
      </c>
      <c r="B5" s="14" t="s">
        <v>44</v>
      </c>
      <c r="C5" s="15">
        <v>37045</v>
      </c>
      <c r="D5" s="16">
        <f t="shared" ca="1" si="0"/>
        <v>17</v>
      </c>
      <c r="E5" s="14">
        <f t="shared" ca="1" si="1"/>
        <v>2</v>
      </c>
      <c r="F5" s="14">
        <v>3000</v>
      </c>
      <c r="G5" s="14">
        <f t="shared" ca="1" si="2"/>
        <v>6000</v>
      </c>
      <c r="H5" s="14">
        <f t="shared" ca="1" si="3"/>
        <v>1200</v>
      </c>
      <c r="I5">
        <f t="shared" ca="1" si="4"/>
        <v>4800</v>
      </c>
    </row>
    <row r="6" spans="1:9" x14ac:dyDescent="0.25">
      <c r="A6" s="14" t="s">
        <v>35</v>
      </c>
      <c r="B6" s="14" t="s">
        <v>45</v>
      </c>
      <c r="C6" s="15">
        <v>38965</v>
      </c>
      <c r="D6" s="16">
        <f t="shared" ca="1" si="0"/>
        <v>12</v>
      </c>
      <c r="E6" s="14">
        <f t="shared" ref="E4:E12" ca="1" si="5">IF(D6&lt;1,8,2)</f>
        <v>2</v>
      </c>
      <c r="F6" s="14">
        <v>4000</v>
      </c>
      <c r="G6" s="14">
        <f t="shared" ca="1" si="2"/>
        <v>8000</v>
      </c>
      <c r="H6" s="14">
        <f t="shared" ca="1" si="3"/>
        <v>1600</v>
      </c>
      <c r="I6">
        <f t="shared" ca="1" si="4"/>
        <v>6400</v>
      </c>
    </row>
    <row r="7" spans="1:9" x14ac:dyDescent="0.25">
      <c r="A7" s="14" t="s">
        <v>36</v>
      </c>
      <c r="B7" s="14" t="s">
        <v>46</v>
      </c>
      <c r="C7" s="15">
        <v>39661</v>
      </c>
      <c r="D7" s="16">
        <f t="shared" ca="1" si="0"/>
        <v>10</v>
      </c>
      <c r="E7" s="14">
        <f t="shared" ca="1" si="5"/>
        <v>2</v>
      </c>
      <c r="F7" s="14">
        <v>3000</v>
      </c>
      <c r="G7" s="14">
        <f t="shared" ca="1" si="2"/>
        <v>6000</v>
      </c>
      <c r="H7" s="14">
        <f t="shared" ca="1" si="3"/>
        <v>1200</v>
      </c>
      <c r="I7">
        <f t="shared" ca="1" si="4"/>
        <v>4800</v>
      </c>
    </row>
    <row r="8" spans="1:9" x14ac:dyDescent="0.25">
      <c r="A8" s="14" t="s">
        <v>37</v>
      </c>
      <c r="B8" s="14" t="s">
        <v>44</v>
      </c>
      <c r="C8" s="15">
        <v>38690</v>
      </c>
      <c r="D8" s="16">
        <f t="shared" ca="1" si="0"/>
        <v>13</v>
      </c>
      <c r="E8" s="14">
        <f t="shared" ca="1" si="5"/>
        <v>2</v>
      </c>
      <c r="F8" s="14">
        <v>4000</v>
      </c>
      <c r="G8" s="14">
        <f t="shared" ca="1" si="2"/>
        <v>8000</v>
      </c>
      <c r="H8" s="14">
        <f t="shared" ca="1" si="3"/>
        <v>1600</v>
      </c>
      <c r="I8">
        <f t="shared" ca="1" si="4"/>
        <v>6400</v>
      </c>
    </row>
    <row r="9" spans="1:9" x14ac:dyDescent="0.25">
      <c r="A9" s="14" t="s">
        <v>38</v>
      </c>
      <c r="B9" s="14" t="s">
        <v>47</v>
      </c>
      <c r="C9" s="15">
        <v>39392</v>
      </c>
      <c r="D9" s="16">
        <f t="shared" ca="1" si="0"/>
        <v>11</v>
      </c>
      <c r="E9" s="14">
        <f t="shared" ca="1" si="5"/>
        <v>2</v>
      </c>
      <c r="F9" s="14">
        <v>2000</v>
      </c>
      <c r="G9" s="14">
        <f t="shared" ca="1" si="2"/>
        <v>4000</v>
      </c>
      <c r="H9" s="14">
        <f t="shared" ca="1" si="3"/>
        <v>800</v>
      </c>
      <c r="I9">
        <f t="shared" ca="1" si="4"/>
        <v>3200</v>
      </c>
    </row>
    <row r="10" spans="1:9" x14ac:dyDescent="0.25">
      <c r="A10" s="14" t="s">
        <v>39</v>
      </c>
      <c r="B10" s="14" t="s">
        <v>48</v>
      </c>
      <c r="C10" s="15">
        <v>38456</v>
      </c>
      <c r="D10" s="16">
        <f t="shared" ca="1" si="0"/>
        <v>13</v>
      </c>
      <c r="E10" s="14">
        <f t="shared" ca="1" si="5"/>
        <v>2</v>
      </c>
      <c r="F10" s="14">
        <v>3000</v>
      </c>
      <c r="G10" s="14">
        <f t="shared" ca="1" si="2"/>
        <v>6000</v>
      </c>
      <c r="H10" s="14">
        <f t="shared" ca="1" si="3"/>
        <v>1200</v>
      </c>
      <c r="I10">
        <f t="shared" ca="1" si="4"/>
        <v>4800</v>
      </c>
    </row>
    <row r="11" spans="1:9" x14ac:dyDescent="0.25">
      <c r="A11" s="14" t="s">
        <v>40</v>
      </c>
      <c r="B11" s="14" t="s">
        <v>47</v>
      </c>
      <c r="C11" s="15">
        <v>38193</v>
      </c>
      <c r="D11" s="16">
        <f t="shared" ca="1" si="0"/>
        <v>14</v>
      </c>
      <c r="E11" s="14">
        <f t="shared" ca="1" si="5"/>
        <v>2</v>
      </c>
      <c r="F11" s="14">
        <v>500</v>
      </c>
      <c r="G11" s="14">
        <f t="shared" ca="1" si="2"/>
        <v>1000</v>
      </c>
      <c r="H11" s="14">
        <f t="shared" ca="1" si="3"/>
        <v>120</v>
      </c>
      <c r="I11">
        <f t="shared" ca="1" si="4"/>
        <v>880</v>
      </c>
    </row>
    <row r="12" spans="1:9" x14ac:dyDescent="0.25">
      <c r="A12" s="14" t="s">
        <v>41</v>
      </c>
      <c r="B12" s="14" t="s">
        <v>49</v>
      </c>
      <c r="C12" s="15">
        <v>37013</v>
      </c>
      <c r="D12" s="16">
        <f t="shared" ca="1" si="0"/>
        <v>17</v>
      </c>
      <c r="E12" s="14">
        <f t="shared" ca="1" si="5"/>
        <v>2</v>
      </c>
      <c r="F12" s="14">
        <v>3500</v>
      </c>
      <c r="G12" s="14">
        <f t="shared" ca="1" si="2"/>
        <v>7000</v>
      </c>
      <c r="H12" s="14">
        <f t="shared" ca="1" si="3"/>
        <v>1400</v>
      </c>
      <c r="I12">
        <f t="shared" ca="1" si="4"/>
        <v>5600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Ведомость</vt:lpstr>
      <vt:lpstr>Сведения о стаже сотрудников</vt:lpstr>
      <vt:lpstr>Тарифные ставки</vt:lpstr>
      <vt:lpstr>Налоги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Sanek</dc:creator>
  <cp:lastModifiedBy>Sanek</cp:lastModifiedBy>
  <dcterms:created xsi:type="dcterms:W3CDTF">2019-02-21T02:52:44Z</dcterms:created>
  <dcterms:modified xsi:type="dcterms:W3CDTF">2019-02-21T03:40:33Z</dcterms:modified>
</cp:coreProperties>
</file>